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<sst xmlns="http://schemas.openxmlformats.org/spreadsheetml/2006/main" count="157" uniqueCount="109">
  <si>
    <t>Общегосударственные интересы</t>
  </si>
  <si>
    <t>Резервный фонд</t>
  </si>
  <si>
    <t>Городской военный комиссариат</t>
  </si>
  <si>
    <t>Содержание административной комиссии</t>
  </si>
  <si>
    <t>Национальная экономика</t>
  </si>
  <si>
    <t>Капитальные вложения</t>
  </si>
  <si>
    <t>Жилищно-коммунальное хозяйство</t>
  </si>
  <si>
    <t>Охрана окружающей среды</t>
  </si>
  <si>
    <t>Образование</t>
  </si>
  <si>
    <t>2. Содержание учебных заведений культуры</t>
  </si>
  <si>
    <t>Периодическая печать</t>
  </si>
  <si>
    <t>Здравоохранение и спорт</t>
  </si>
  <si>
    <t>Здравоохранение:                  в том числе</t>
  </si>
  <si>
    <t>Физическая культура</t>
  </si>
  <si>
    <t>Социальная политика</t>
  </si>
  <si>
    <t>Социальное обеспечение населения в т.ч.</t>
  </si>
  <si>
    <t>Опека, попечительство</t>
  </si>
  <si>
    <t>ИТОГО</t>
  </si>
  <si>
    <t>4. Молодежная политика</t>
  </si>
  <si>
    <t>Телевидение и радиовещание</t>
  </si>
  <si>
    <t xml:space="preserve">Функционирование законодательных органов местного самоуправления и местных администраций </t>
  </si>
  <si>
    <t xml:space="preserve">Обслуживание государственного и муниципального долга </t>
  </si>
  <si>
    <t>Приобретение имущества, регистрация,приватизация и капитальный ремонт муниципальной собственности</t>
  </si>
  <si>
    <t>Финансовая поддержка органов общественного самоуправления г. Рубцовска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</si>
  <si>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</si>
  <si>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</si>
  <si>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Субвенция на организацию тушения пожаров</t>
  </si>
  <si>
    <t>Расходы на создание автоматизированной системы учета недвижимости, проведения работ по разграничению государственной собственности на землю</t>
  </si>
  <si>
    <t>Субвенция на реализацию Закона Алтайского края "О предоставлении субсидий на оплату ЖКУ"</t>
  </si>
  <si>
    <t>Субвенция на обеспечение деятельности образовательных учреждений для детей-сирот и детей, оставшихся без попечения родителей, специальных (коррекционных) общеобразовательных учреждений для обучающихся, воспитанников с отклонениями в развитии</t>
  </si>
  <si>
    <t xml:space="preserve">Субвенция на финансовое обеспечение государственных гарантий, прав граждан на получение общедоступного и бесплатного образования в муниципальных общеобразовательных учреждениях </t>
  </si>
  <si>
    <t>3. Содержание учебных заведений физической культуры</t>
  </si>
  <si>
    <t xml:space="preserve">Культура, кинематография, средства массовой информации </t>
  </si>
  <si>
    <t>Субвенция на содержание специализированных отделений, муниципальных учреждений здравоохранения</t>
  </si>
  <si>
    <t>Субвенция на оказание материальной помощи малоимущим гражданам</t>
  </si>
  <si>
    <t>Субвенция на реализацию законов Алтайского края</t>
  </si>
  <si>
    <t>1. "О мерах социальной поддержки отдельных категорий ветеранов"</t>
  </si>
  <si>
    <t>2. "О мерах социальной поддержки жертв политических репрессий"</t>
  </si>
  <si>
    <t>б) субсидии на реализацию Закона РФ "О донорстве крови и ее компонентов"</t>
  </si>
  <si>
    <t>Реализация Закона Алтайского края "О доплате к пенсии в Алтайском крае"</t>
  </si>
  <si>
    <t>Реализация постановления городского Совета депутатов от 19.08.2004г. № 48 "Об утверждении в новой редакции положения о присвоении звания "Почетный гражданин г.Рубцовска"</t>
  </si>
  <si>
    <t>Финансовая поддержка общественных организаций при администрации города</t>
  </si>
  <si>
    <t>Реализация "Программы содействия занятости населения г. Рубцовска на 2004-2005г."</t>
  </si>
  <si>
    <t>Реализация Указа Президента РФ от 05.05.1992г. № 431 "О мерах по социальной поддержке многодетных семей"</t>
  </si>
  <si>
    <t xml:space="preserve">Реализация постановления администрации г.Рубцовска № 1724 от 16.06.2004г. "О наградах администрации города" </t>
  </si>
  <si>
    <t>Субвенция на выполнение федеральных полномочий по государственной регистрации актов гражданского состояния</t>
  </si>
  <si>
    <t>Другие общегосударственные вопросы:           в том числе</t>
  </si>
  <si>
    <t>Субвенция за счет Федерального фонда компенсаций</t>
  </si>
  <si>
    <t xml:space="preserve"> ФЗ "О социальной защите граждан РФ подвергшихся воздействию радиации вследствие аварии в 1957 году на производственном объединении "Маяк" и сбросов радиоактивных отходов в реку Теча" и ФЗ "О социальных гарантиях гражданам, подвергшимся радиоционному воздействию вследствиие ядерных испытаний на Семипалатинском полигоне"</t>
  </si>
  <si>
    <t>а)на оплату жилищно-коммунальных услуг отдельным категориям граждан предусмотренных ФЗ"О социальной защите инвалидов в РФ", ФЗ "О ветеранах",Законом РФ"О социальной защите граждан,подвергшихся воздействию радиации вследствии катастрофы на Чернобыльской АЭС",</t>
  </si>
  <si>
    <t>1. Содержание учреждений образования:         в том числе</t>
  </si>
  <si>
    <t>Субвенция на финансирование комиссии по делам несовершеннолетних</t>
  </si>
  <si>
    <t>МП "ПАТП"</t>
  </si>
  <si>
    <t>МУТП</t>
  </si>
  <si>
    <t>тыс.руб.</t>
  </si>
  <si>
    <t>год</t>
  </si>
  <si>
    <t>план</t>
  </si>
  <si>
    <t>исполнено</t>
  </si>
  <si>
    <t>плана</t>
  </si>
  <si>
    <t>Финансовая поддержка ветеринарной службы.</t>
  </si>
  <si>
    <t>Органы внутренних дел по г.Рубцовску</t>
  </si>
  <si>
    <t>Транспорт в т.ч.</t>
  </si>
  <si>
    <t>Культура в т.ч.</t>
  </si>
  <si>
    <t>Расходы на проведение праздников :День Победы,день города,Новый год.</t>
  </si>
  <si>
    <t>Гашение кредита</t>
  </si>
  <si>
    <t>Льготы,Гер.Сов.Союз,кавал.ордена Славы</t>
  </si>
  <si>
    <t>Всего расходов</t>
  </si>
  <si>
    <t xml:space="preserve">% </t>
  </si>
  <si>
    <t>выполнения</t>
  </si>
  <si>
    <t>Средства на содержание объектов ведомственного жилья</t>
  </si>
  <si>
    <t xml:space="preserve">Другие вопросы в области жилищно-коммунального хозяйства в т.ч.     </t>
  </si>
  <si>
    <t>Содержание технических средств регулирования дорожного движения</t>
  </si>
  <si>
    <t>Содержание уличного освещения</t>
  </si>
  <si>
    <t>Ручная и механическая уборка дорог</t>
  </si>
  <si>
    <t>Капитальный ремонт жилого фонда</t>
  </si>
  <si>
    <t>Ямочный ремонт дорог</t>
  </si>
  <si>
    <t>Исполнение по расходам бюджета на 01.04.2005 года.</t>
  </si>
  <si>
    <t>1 кв.</t>
  </si>
  <si>
    <t>1кв.</t>
  </si>
  <si>
    <t>на 01.04.2005</t>
  </si>
  <si>
    <t>Аренда учрежден.образования</t>
  </si>
  <si>
    <t>Аренда учрежден.культуры</t>
  </si>
  <si>
    <t>Аренда учрежден.здравоохранения</t>
  </si>
  <si>
    <t>Авар-восстан.работы по землетрясению и урагану</t>
  </si>
  <si>
    <t>Председатель комитета по финансам</t>
  </si>
  <si>
    <t>В.И.Пьянков</t>
  </si>
  <si>
    <t xml:space="preserve">Справочно: </t>
  </si>
  <si>
    <t>Бюджетный кредит</t>
  </si>
  <si>
    <t>(полномочия местного бюджета)</t>
  </si>
  <si>
    <t>1. Содержание учреждений образования</t>
  </si>
  <si>
    <t>отклонение</t>
  </si>
  <si>
    <t>(гр.4-гр.5)</t>
  </si>
  <si>
    <t>Средства по взаимным расчетам</t>
  </si>
  <si>
    <t xml:space="preserve">план  </t>
  </si>
  <si>
    <t>исполнение</t>
  </si>
  <si>
    <t>факт</t>
  </si>
  <si>
    <t>года,%</t>
  </si>
  <si>
    <t>квартала,%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</si>
  <si>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</si>
  <si>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</si>
  <si>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</si>
  <si>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</si>
  <si>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</si>
  <si>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</si>
  <si>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</si>
  <si>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</si>
  <si>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 </t>
  </si>
  <si>
    <t>Глава города                                                                                                                 А.А.Дерфлер</t>
  </si>
  <si>
    <t>Информация об исполнении  расходов бюджета г.Рубцовска за I квартал 2005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</si>
</sst>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NumberFormat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vertical="justify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1" xfId="0" applyFont="1" applyBorder="1" applyAlignment="1">
      <alignment vertical="justify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1" fontId="5" fillId="0" borderId="4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8" xfId="0" applyFont="1" applyBorder="1" applyAlignment="1">
      <alignment/>
    </xf>
    <xf numFmtId="0" fontId="6" fillId="0" borderId="4" xfId="0" applyFont="1" applyBorder="1" applyAlignment="1">
      <alignment vertical="justify"/>
    </xf>
    <xf numFmtId="164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" xfId="0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0" fillId="0" borderId="16" xfId="0" applyBorder="1" applyAlignment="1">
      <alignment/>
    </xf>
    <xf numFmtId="164" fontId="6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5" fillId="0" borderId="20" xfId="0" applyFont="1" applyBorder="1" applyAlignment="1">
      <alignment vertical="justify"/>
    </xf>
    <xf numFmtId="49" fontId="6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6" fillId="0" borderId="26" xfId="0" applyNumberFormat="1" applyFont="1" applyBorder="1" applyAlignment="1">
      <alignment vertical="justify"/>
    </xf>
    <xf numFmtId="49" fontId="0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NumberFormat="1" applyFont="1" applyBorder="1" applyAlignment="1">
      <alignment horizontal="left"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5" xfId="0" applyFont="1" applyBorder="1" applyAlignment="1">
      <alignment/>
    </xf>
    <xf numFmtId="49" fontId="0" fillId="0" borderId="36" xfId="0" applyNumberFormat="1" applyFont="1" applyBorder="1" applyAlignment="1">
      <alignment wrapText="1"/>
    </xf>
    <xf numFmtId="0" fontId="0" fillId="0" borderId="36" xfId="0" applyFont="1" applyBorder="1" applyAlignment="1">
      <alignment/>
    </xf>
    <xf numFmtId="49" fontId="0" fillId="0" borderId="36" xfId="0" applyNumberFormat="1" applyFont="1" applyBorder="1" applyAlignment="1">
      <alignment vertical="justify"/>
    </xf>
    <xf numFmtId="0" fontId="6" fillId="0" borderId="36" xfId="0" applyFont="1" applyBorder="1" applyAlignment="1">
      <alignment wrapText="1"/>
    </xf>
    <xf numFmtId="0" fontId="6" fillId="0" borderId="35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5" xfId="0" applyFont="1" applyBorder="1" applyAlignment="1">
      <alignment vertical="justify"/>
    </xf>
    <xf numFmtId="0" fontId="0" fillId="0" borderId="33" xfId="0" applyFont="1" applyBorder="1" applyAlignment="1">
      <alignment wrapText="1"/>
    </xf>
    <xf numFmtId="0" fontId="0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40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9" xfId="0" applyBorder="1" applyAlignment="1">
      <alignment/>
    </xf>
    <xf numFmtId="0" fontId="0" fillId="0" borderId="29" xfId="0" applyBorder="1" applyAlignment="1">
      <alignment/>
    </xf>
    <xf numFmtId="0" fontId="0" fillId="0" borderId="42" xfId="0" applyFont="1" applyBorder="1" applyAlignment="1">
      <alignment horizontal="center"/>
    </xf>
    <xf numFmtId="164" fontId="0" fillId="0" borderId="7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6" fillId="0" borderId="8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40" xfId="0" applyNumberFormat="1" applyFont="1" applyBorder="1" applyAlignment="1">
      <alignment/>
    </xf>
    <xf numFmtId="49" fontId="6" fillId="0" borderId="44" xfId="0" applyNumberFormat="1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164" fontId="6" fillId="0" borderId="46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9" fontId="6" fillId="0" borderId="35" xfId="0" applyNumberFormat="1" applyFont="1" applyBorder="1" applyAlignment="1">
      <alignment vertical="justify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SheetLayoutView="100" workbookViewId="0" topLeftCell="A1">
      <selection activeCell="C1" sqref="C1:G4"/>
    </sheetView>
  </sheetViews>
  <sheetFormatPr defaultColWidth="9.00390625" defaultRowHeight="12.75"/>
  <cols>
    <col min="1" max="1" width="3.625" style="0" customWidth="1"/>
    <col min="2" max="2" width="46.375" style="0" customWidth="1"/>
    <col min="4" max="4" width="8.25390625" style="0" customWidth="1"/>
    <col min="5" max="5" width="9.25390625" style="0" customWidth="1"/>
    <col min="6" max="6" width="9.375" style="0" customWidth="1"/>
    <col min="7" max="7" width="10.875" style="0" customWidth="1"/>
  </cols>
  <sheetData>
    <row r="1" spans="1:7" ht="13.5" customHeight="1">
      <c r="A1" s="1"/>
      <c r="B1" s="41"/>
      <c r="C1" s="181"/>
      <c r="D1" s="181"/>
      <c r="E1" s="181"/>
      <c r="F1" s="181"/>
      <c r="G1" s="181"/>
    </row>
    <row r="2" spans="1:7" ht="13.5" customHeight="1">
      <c r="A2" s="1"/>
      <c r="B2" s="41"/>
      <c r="C2" s="181"/>
      <c r="D2" s="181"/>
      <c r="E2" s="181"/>
      <c r="F2" s="181"/>
      <c r="G2" s="181"/>
    </row>
    <row r="3" spans="1:7" ht="15.75">
      <c r="A3" s="1"/>
      <c r="B3" s="22"/>
      <c r="C3" s="181"/>
      <c r="D3" s="181"/>
      <c r="E3" s="181"/>
      <c r="F3" s="181"/>
      <c r="G3" s="181"/>
    </row>
    <row r="4" spans="1:7" ht="15.75">
      <c r="A4" s="1"/>
      <c r="B4" s="22"/>
      <c r="C4" s="181"/>
      <c r="D4" s="181"/>
      <c r="E4" s="181"/>
      <c r="F4" s="181"/>
      <c r="G4" s="181"/>
    </row>
    <row r="5" spans="1:7" ht="15.75">
      <c r="A5" s="1"/>
      <c r="B5" s="22"/>
      <c r="C5" s="180" t="s">
        <v>106</v>
      </c>
      <c r="D5" s="180"/>
      <c r="E5" s="180"/>
      <c r="F5" s="180"/>
      <c r="G5" s="180"/>
    </row>
    <row r="6" spans="1:7" ht="15">
      <c r="A6" s="1"/>
      <c r="B6" s="42"/>
      <c r="C6" s="22"/>
      <c r="D6" s="22"/>
      <c r="E6" s="22"/>
      <c r="F6" s="22"/>
      <c r="G6" s="22"/>
    </row>
    <row r="7" spans="1:8" ht="15.75">
      <c r="A7" s="182" t="s">
        <v>108</v>
      </c>
      <c r="B7" s="182"/>
      <c r="C7" s="182"/>
      <c r="D7" s="182"/>
      <c r="E7" s="182"/>
      <c r="F7" s="182"/>
      <c r="G7" s="182"/>
      <c r="H7" s="45"/>
    </row>
    <row r="8" spans="1:7" ht="15.75" thickBot="1">
      <c r="A8" s="1"/>
      <c r="B8" s="186"/>
      <c r="C8" s="186"/>
      <c r="D8" s="186"/>
      <c r="E8" s="186"/>
      <c r="G8" s="41" t="s">
        <v>54</v>
      </c>
    </row>
    <row r="9" spans="1:7" ht="12.75">
      <c r="A9" s="103"/>
      <c r="B9" s="120"/>
      <c r="C9" s="113" t="s">
        <v>93</v>
      </c>
      <c r="D9" s="139" t="s">
        <v>56</v>
      </c>
      <c r="E9" s="159" t="s">
        <v>95</v>
      </c>
      <c r="F9" s="184" t="s">
        <v>94</v>
      </c>
      <c r="G9" s="185"/>
    </row>
    <row r="10" spans="1:7" ht="12.75">
      <c r="A10" s="104"/>
      <c r="B10" s="121"/>
      <c r="C10" s="114">
        <v>2005</v>
      </c>
      <c r="D10" s="140" t="s">
        <v>77</v>
      </c>
      <c r="E10" s="160" t="s">
        <v>78</v>
      </c>
      <c r="F10" s="147" t="s">
        <v>58</v>
      </c>
      <c r="G10" s="89" t="s">
        <v>58</v>
      </c>
    </row>
    <row r="11" spans="1:8" ht="13.5" thickBot="1">
      <c r="A11" s="105"/>
      <c r="B11" s="122"/>
      <c r="C11" s="115" t="s">
        <v>55</v>
      </c>
      <c r="D11" s="101">
        <v>2005</v>
      </c>
      <c r="E11" s="123">
        <v>2005</v>
      </c>
      <c r="F11" s="148" t="s">
        <v>96</v>
      </c>
      <c r="G11" s="100" t="s">
        <v>97</v>
      </c>
      <c r="H11" s="179"/>
    </row>
    <row r="12" spans="1:7" ht="13.5" thickBot="1">
      <c r="A12" s="106">
        <v>1</v>
      </c>
      <c r="B12" s="123">
        <v>2</v>
      </c>
      <c r="C12" s="115">
        <v>3</v>
      </c>
      <c r="D12" s="101">
        <v>4</v>
      </c>
      <c r="E12" s="161">
        <v>5</v>
      </c>
      <c r="F12" s="149">
        <v>6</v>
      </c>
      <c r="G12" s="102">
        <v>7</v>
      </c>
    </row>
    <row r="13" spans="1:7" ht="12.75">
      <c r="A13" s="167" t="s">
        <v>98</v>
      </c>
      <c r="B13" s="168" t="s">
        <v>0</v>
      </c>
      <c r="C13" s="169">
        <f>SUM(C14+C15+C16+C17+C18+C19+C20+C21+C22+C23+C24)</f>
        <v>111756</v>
      </c>
      <c r="D13" s="170">
        <f>D14+D15+D16+D17+D19+D20+D21+D22+D23+D24</f>
        <v>28553.3</v>
      </c>
      <c r="E13" s="168">
        <f>SUM(E14+E15+E16+E17+E18+E19+E20+E21+E22+E23+E24)</f>
        <v>18597.100000000002</v>
      </c>
      <c r="F13" s="171">
        <f>E13/C13*100</f>
        <v>16.640806757579014</v>
      </c>
      <c r="G13" s="172">
        <f>E13/D13*100</f>
        <v>65.13117573100133</v>
      </c>
    </row>
    <row r="14" spans="1:7" ht="27" customHeight="1">
      <c r="A14" s="95"/>
      <c r="B14" s="124" t="s">
        <v>20</v>
      </c>
      <c r="C14" s="29">
        <v>45092</v>
      </c>
      <c r="D14" s="141">
        <v>10693.5</v>
      </c>
      <c r="E14" s="162">
        <v>9643.2</v>
      </c>
      <c r="F14" s="150">
        <f aca="true" t="shared" si="0" ref="F14:F24">E14/C14*100</f>
        <v>21.385611638428102</v>
      </c>
      <c r="G14" s="91">
        <f aca="true" t="shared" si="1" ref="G14:G24">E14/D14*100</f>
        <v>90.17814560246879</v>
      </c>
    </row>
    <row r="15" spans="1:7" ht="38.25">
      <c r="A15" s="95"/>
      <c r="B15" s="125" t="s">
        <v>45</v>
      </c>
      <c r="C15" s="29">
        <v>1464</v>
      </c>
      <c r="D15" s="141">
        <v>366</v>
      </c>
      <c r="E15" s="162">
        <v>331.2</v>
      </c>
      <c r="F15" s="150">
        <f t="shared" si="0"/>
        <v>22.62295081967213</v>
      </c>
      <c r="G15" s="91">
        <f t="shared" si="1"/>
        <v>90.49180327868852</v>
      </c>
    </row>
    <row r="16" spans="1:7" ht="24" customHeight="1">
      <c r="A16" s="95"/>
      <c r="B16" s="126" t="s">
        <v>21</v>
      </c>
      <c r="C16" s="28">
        <v>56081</v>
      </c>
      <c r="D16" s="117">
        <v>13946</v>
      </c>
      <c r="E16" s="163">
        <v>7953.5</v>
      </c>
      <c r="F16" s="150">
        <f t="shared" si="0"/>
        <v>14.182165082648313</v>
      </c>
      <c r="G16" s="91">
        <f t="shared" si="1"/>
        <v>57.03068980352789</v>
      </c>
    </row>
    <row r="17" spans="1:7" ht="12.75">
      <c r="A17" s="95"/>
      <c r="B17" s="127" t="s">
        <v>1</v>
      </c>
      <c r="C17" s="29">
        <v>850</v>
      </c>
      <c r="D17" s="142">
        <v>70</v>
      </c>
      <c r="E17" s="162">
        <v>18</v>
      </c>
      <c r="F17" s="150">
        <f t="shared" si="0"/>
        <v>2.1176470588235294</v>
      </c>
      <c r="G17" s="91">
        <f t="shared" si="1"/>
        <v>25.71428571428571</v>
      </c>
    </row>
    <row r="18" spans="1:7" ht="27" customHeight="1">
      <c r="A18" s="95"/>
      <c r="B18" s="126" t="s">
        <v>46</v>
      </c>
      <c r="C18" s="30"/>
      <c r="D18" s="116"/>
      <c r="E18" s="164"/>
      <c r="F18" s="150"/>
      <c r="G18" s="91"/>
    </row>
    <row r="19" spans="1:7" ht="12.75">
      <c r="A19" s="95"/>
      <c r="B19" s="127" t="s">
        <v>2</v>
      </c>
      <c r="C19" s="29">
        <v>2307</v>
      </c>
      <c r="D19" s="142">
        <v>595.5</v>
      </c>
      <c r="E19" s="162">
        <v>401.4</v>
      </c>
      <c r="F19" s="150">
        <f t="shared" si="0"/>
        <v>17.39921976592978</v>
      </c>
      <c r="G19" s="91">
        <f t="shared" si="1"/>
        <v>67.40554156171285</v>
      </c>
    </row>
    <row r="20" spans="1:7" ht="38.25" customHeight="1">
      <c r="A20" s="95"/>
      <c r="B20" s="126" t="s">
        <v>22</v>
      </c>
      <c r="C20" s="31">
        <v>5103</v>
      </c>
      <c r="D20" s="33">
        <v>2667.7</v>
      </c>
      <c r="E20" s="165">
        <v>50</v>
      </c>
      <c r="F20" s="150">
        <f t="shared" si="0"/>
        <v>0.9798157946306094</v>
      </c>
      <c r="G20" s="91">
        <f t="shared" si="1"/>
        <v>1.8742737189339134</v>
      </c>
    </row>
    <row r="21" spans="1:7" ht="26.25" customHeight="1">
      <c r="A21" s="95"/>
      <c r="B21" s="126" t="s">
        <v>23</v>
      </c>
      <c r="C21" s="29">
        <v>534</v>
      </c>
      <c r="D21" s="141">
        <v>133.6</v>
      </c>
      <c r="E21" s="162">
        <v>124.2</v>
      </c>
      <c r="F21" s="150">
        <f t="shared" si="0"/>
        <v>23.258426966292138</v>
      </c>
      <c r="G21" s="91">
        <f t="shared" si="1"/>
        <v>92.96407185628743</v>
      </c>
    </row>
    <row r="22" spans="1:7" ht="15.75" customHeight="1">
      <c r="A22" s="95"/>
      <c r="B22" s="128" t="s">
        <v>59</v>
      </c>
      <c r="C22" s="29">
        <v>138</v>
      </c>
      <c r="D22" s="142">
        <v>34.5</v>
      </c>
      <c r="E22" s="164">
        <v>34.5</v>
      </c>
      <c r="F22" s="150">
        <f t="shared" si="0"/>
        <v>25</v>
      </c>
      <c r="G22" s="91">
        <f t="shared" si="1"/>
        <v>100</v>
      </c>
    </row>
    <row r="23" spans="1:7" ht="16.5" customHeight="1">
      <c r="A23" s="95"/>
      <c r="B23" s="129" t="s">
        <v>3</v>
      </c>
      <c r="C23" s="29">
        <v>50</v>
      </c>
      <c r="D23" s="142">
        <v>12.5</v>
      </c>
      <c r="E23" s="164">
        <v>7.1</v>
      </c>
      <c r="F23" s="150">
        <f t="shared" si="0"/>
        <v>14.2</v>
      </c>
      <c r="G23" s="91">
        <f t="shared" si="1"/>
        <v>56.8</v>
      </c>
    </row>
    <row r="24" spans="1:7" ht="24.75" customHeight="1">
      <c r="A24" s="95"/>
      <c r="B24" s="130" t="s">
        <v>51</v>
      </c>
      <c r="C24" s="28">
        <v>137</v>
      </c>
      <c r="D24" s="142">
        <v>34</v>
      </c>
      <c r="E24" s="164">
        <v>34</v>
      </c>
      <c r="F24" s="150">
        <f t="shared" si="0"/>
        <v>24.817518248175183</v>
      </c>
      <c r="G24" s="91">
        <f t="shared" si="1"/>
        <v>100</v>
      </c>
    </row>
    <row r="25" spans="1:7" ht="26.25" customHeight="1">
      <c r="A25" s="178" t="s">
        <v>99</v>
      </c>
      <c r="B25" s="131" t="s">
        <v>24</v>
      </c>
      <c r="C25" s="50">
        <f>SUM(C26+C27+C28)</f>
        <v>24745</v>
      </c>
      <c r="D25" s="88">
        <f>SUM(D26+D27+D28)</f>
        <v>5860.6</v>
      </c>
      <c r="E25" s="132">
        <f>SUM(E26+E27+E28)</f>
        <v>4770.6</v>
      </c>
      <c r="F25" s="151">
        <f aca="true" t="shared" si="2" ref="F25:F43">E25/C25*100</f>
        <v>19.27904627197414</v>
      </c>
      <c r="G25" s="90">
        <f aca="true" t="shared" si="3" ref="G25:G30">E25/D25*100</f>
        <v>81.40122171791285</v>
      </c>
    </row>
    <row r="26" spans="1:7" ht="14.25" customHeight="1">
      <c r="A26" s="107"/>
      <c r="B26" s="126" t="s">
        <v>60</v>
      </c>
      <c r="C26" s="29">
        <v>100</v>
      </c>
      <c r="D26" s="141">
        <v>60</v>
      </c>
      <c r="E26" s="162">
        <v>53.2</v>
      </c>
      <c r="F26" s="150">
        <f t="shared" si="2"/>
        <v>53.2</v>
      </c>
      <c r="G26" s="91">
        <f t="shared" si="3"/>
        <v>88.66666666666667</v>
      </c>
    </row>
    <row r="27" spans="1:7" ht="38.25" customHeight="1">
      <c r="A27" s="95"/>
      <c r="B27" s="126" t="s">
        <v>25</v>
      </c>
      <c r="C27" s="31">
        <v>6475</v>
      </c>
      <c r="D27" s="33">
        <v>1635.6</v>
      </c>
      <c r="E27" s="165">
        <v>1224.4</v>
      </c>
      <c r="F27" s="150">
        <f t="shared" si="2"/>
        <v>18.90965250965251</v>
      </c>
      <c r="G27" s="91">
        <f t="shared" si="3"/>
        <v>74.8593788212277</v>
      </c>
    </row>
    <row r="28" spans="1:7" ht="14.25" customHeight="1">
      <c r="A28" s="95"/>
      <c r="B28" s="126" t="s">
        <v>26</v>
      </c>
      <c r="C28" s="29">
        <v>18170</v>
      </c>
      <c r="D28" s="142">
        <v>4165</v>
      </c>
      <c r="E28" s="164">
        <v>3493</v>
      </c>
      <c r="F28" s="150">
        <f t="shared" si="2"/>
        <v>19.223995597138142</v>
      </c>
      <c r="G28" s="91">
        <f t="shared" si="3"/>
        <v>83.8655462184874</v>
      </c>
    </row>
    <row r="29" spans="1:7" s="52" customFormat="1" ht="12.75">
      <c r="A29" s="108" t="s">
        <v>100</v>
      </c>
      <c r="B29" s="132" t="s">
        <v>4</v>
      </c>
      <c r="C29" s="51">
        <f>SUM(C30+C31+C34)</f>
        <v>17900</v>
      </c>
      <c r="D29" s="143">
        <f>D30+D31+D34</f>
        <v>2677.7</v>
      </c>
      <c r="E29" s="132">
        <f>E30+E31+E34</f>
        <v>5622.299999999999</v>
      </c>
      <c r="F29" s="151">
        <f t="shared" si="2"/>
        <v>31.409497206703907</v>
      </c>
      <c r="G29" s="90">
        <f t="shared" si="3"/>
        <v>209.96750942973446</v>
      </c>
    </row>
    <row r="30" spans="1:7" ht="12.75">
      <c r="A30" s="95"/>
      <c r="B30" s="127" t="s">
        <v>5</v>
      </c>
      <c r="C30" s="29">
        <v>13020</v>
      </c>
      <c r="D30" s="142">
        <v>2060</v>
      </c>
      <c r="E30" s="162">
        <v>972.9</v>
      </c>
      <c r="F30" s="150">
        <f t="shared" si="2"/>
        <v>7.472350230414746</v>
      </c>
      <c r="G30" s="91">
        <f t="shared" si="3"/>
        <v>47.228155339805824</v>
      </c>
    </row>
    <row r="31" spans="1:7" ht="12.75">
      <c r="A31" s="95"/>
      <c r="B31" s="129" t="s">
        <v>61</v>
      </c>
      <c r="C31" s="29">
        <f>SUM(C32+C33)</f>
        <v>4000</v>
      </c>
      <c r="D31" s="141">
        <f>D32+D33</f>
        <v>567.7</v>
      </c>
      <c r="E31" s="162">
        <f>E32+E33</f>
        <v>4630.7</v>
      </c>
      <c r="F31" s="150">
        <f t="shared" si="2"/>
        <v>115.7675</v>
      </c>
      <c r="G31" s="91">
        <f aca="true" t="shared" si="4" ref="G31:G39">E31/D31*100</f>
        <v>815.694909283072</v>
      </c>
    </row>
    <row r="32" spans="1:7" ht="12.75">
      <c r="A32" s="95"/>
      <c r="B32" s="129" t="s">
        <v>52</v>
      </c>
      <c r="C32" s="29">
        <v>3000</v>
      </c>
      <c r="D32" s="141">
        <v>567.7</v>
      </c>
      <c r="E32" s="162">
        <v>1376.2</v>
      </c>
      <c r="F32" s="150">
        <f t="shared" si="2"/>
        <v>45.873333333333335</v>
      </c>
      <c r="G32" s="91">
        <f t="shared" si="4"/>
        <v>242.41676942046854</v>
      </c>
    </row>
    <row r="33" spans="1:7" ht="12.75">
      <c r="A33" s="95"/>
      <c r="B33" s="129" t="s">
        <v>53</v>
      </c>
      <c r="C33" s="29">
        <v>1000</v>
      </c>
      <c r="D33" s="141">
        <v>0</v>
      </c>
      <c r="E33" s="162">
        <v>3254.5</v>
      </c>
      <c r="F33" s="150">
        <f t="shared" si="2"/>
        <v>325.45000000000005</v>
      </c>
      <c r="G33" s="91"/>
    </row>
    <row r="34" spans="1:7" ht="51.75" customHeight="1">
      <c r="A34" s="95"/>
      <c r="B34" s="126" t="s">
        <v>27</v>
      </c>
      <c r="C34" s="31">
        <v>880</v>
      </c>
      <c r="D34" s="33">
        <v>50</v>
      </c>
      <c r="E34" s="165">
        <v>18.7</v>
      </c>
      <c r="F34" s="150">
        <f t="shared" si="2"/>
        <v>2.125</v>
      </c>
      <c r="G34" s="91">
        <f t="shared" si="4"/>
        <v>37.4</v>
      </c>
    </row>
    <row r="35" spans="1:7" s="52" customFormat="1" ht="12.75">
      <c r="A35" s="108" t="s">
        <v>101</v>
      </c>
      <c r="B35" s="132" t="s">
        <v>6</v>
      </c>
      <c r="C35" s="51">
        <f>C36+C42+C43</f>
        <v>214343</v>
      </c>
      <c r="D35" s="143">
        <f>D36+D42+D43</f>
        <v>54263.8</v>
      </c>
      <c r="E35" s="132">
        <f>E36+E42+E43</f>
        <v>39150.9</v>
      </c>
      <c r="F35" s="151">
        <f>E35/C35*100</f>
        <v>18.265537013105163</v>
      </c>
      <c r="G35" s="90">
        <f t="shared" si="4"/>
        <v>72.1492044420037</v>
      </c>
    </row>
    <row r="36" spans="1:7" ht="27.75" customHeight="1">
      <c r="A36" s="98"/>
      <c r="B36" s="125" t="s">
        <v>70</v>
      </c>
      <c r="C36" s="29">
        <f>C37+C38+C39+C40+C41</f>
        <v>31059</v>
      </c>
      <c r="D36" s="142">
        <v>8443</v>
      </c>
      <c r="E36" s="162">
        <v>4229.4</v>
      </c>
      <c r="F36" s="150">
        <f t="shared" si="2"/>
        <v>13.61730899256254</v>
      </c>
      <c r="G36" s="91">
        <f t="shared" si="4"/>
        <v>50.09356863674049</v>
      </c>
    </row>
    <row r="37" spans="1:7" ht="27.75" customHeight="1">
      <c r="A37" s="95"/>
      <c r="B37" s="126" t="s">
        <v>71</v>
      </c>
      <c r="C37" s="30">
        <v>1982</v>
      </c>
      <c r="D37" s="116">
        <v>300</v>
      </c>
      <c r="E37" s="164">
        <v>128.8</v>
      </c>
      <c r="F37" s="78">
        <f t="shared" si="2"/>
        <v>6.49848637739657</v>
      </c>
      <c r="G37" s="93">
        <f t="shared" si="4"/>
        <v>42.93333333333334</v>
      </c>
    </row>
    <row r="38" spans="1:7" ht="17.25" customHeight="1">
      <c r="A38" s="95"/>
      <c r="B38" s="125" t="s">
        <v>72</v>
      </c>
      <c r="C38" s="142">
        <v>4284</v>
      </c>
      <c r="D38" s="99">
        <v>1285</v>
      </c>
      <c r="E38" s="162">
        <v>411.6</v>
      </c>
      <c r="F38" s="166">
        <f t="shared" si="2"/>
        <v>9.607843137254903</v>
      </c>
      <c r="G38" s="91">
        <f t="shared" si="4"/>
        <v>32.03112840466926</v>
      </c>
    </row>
    <row r="39" spans="1:7" ht="17.25" customHeight="1">
      <c r="A39" s="95"/>
      <c r="B39" s="133" t="s">
        <v>73</v>
      </c>
      <c r="C39" s="28">
        <v>18743</v>
      </c>
      <c r="D39" s="117">
        <v>5983</v>
      </c>
      <c r="E39" s="163">
        <v>3493</v>
      </c>
      <c r="F39" s="79">
        <f t="shared" si="2"/>
        <v>18.636290881929256</v>
      </c>
      <c r="G39" s="92">
        <f t="shared" si="4"/>
        <v>58.38208256727394</v>
      </c>
    </row>
    <row r="40" spans="1:7" ht="15.75" customHeight="1">
      <c r="A40" s="95"/>
      <c r="B40" s="125" t="s">
        <v>74</v>
      </c>
      <c r="C40" s="29">
        <v>2600</v>
      </c>
      <c r="D40" s="142">
        <v>0</v>
      </c>
      <c r="E40" s="162">
        <v>0</v>
      </c>
      <c r="F40" s="78">
        <f t="shared" si="2"/>
        <v>0</v>
      </c>
      <c r="G40" s="91"/>
    </row>
    <row r="41" spans="1:7" ht="18" customHeight="1">
      <c r="A41" s="95"/>
      <c r="B41" s="125" t="s">
        <v>75</v>
      </c>
      <c r="C41" s="29">
        <v>3450</v>
      </c>
      <c r="D41" s="142">
        <v>875</v>
      </c>
      <c r="E41" s="162">
        <v>196</v>
      </c>
      <c r="F41" s="78">
        <f t="shared" si="2"/>
        <v>5.681159420289855</v>
      </c>
      <c r="G41" s="91">
        <f>E41/D41*100</f>
        <v>22.400000000000002</v>
      </c>
    </row>
    <row r="42" spans="1:7" ht="26.25" customHeight="1">
      <c r="A42" s="95"/>
      <c r="B42" s="125" t="s">
        <v>28</v>
      </c>
      <c r="C42" s="29">
        <v>118787</v>
      </c>
      <c r="D42" s="141">
        <v>29696.8</v>
      </c>
      <c r="E42" s="162">
        <v>25754</v>
      </c>
      <c r="F42" s="78">
        <f t="shared" si="2"/>
        <v>21.680823659154623</v>
      </c>
      <c r="G42" s="93">
        <f>E42/D42*100</f>
        <v>86.72314862207377</v>
      </c>
    </row>
    <row r="43" spans="1:7" ht="26.25" customHeight="1">
      <c r="A43" s="109"/>
      <c r="B43" s="125" t="s">
        <v>69</v>
      </c>
      <c r="C43" s="29">
        <v>64497</v>
      </c>
      <c r="D43" s="141">
        <v>16124</v>
      </c>
      <c r="E43" s="162">
        <v>9167.5</v>
      </c>
      <c r="F43" s="150">
        <f t="shared" si="2"/>
        <v>14.213839403383103</v>
      </c>
      <c r="G43" s="91">
        <f>E43/D43*100</f>
        <v>56.85623914661374</v>
      </c>
    </row>
    <row r="44" spans="1:9" s="46" customFormat="1" ht="12.75">
      <c r="A44" s="108" t="s">
        <v>102</v>
      </c>
      <c r="B44" s="132" t="s">
        <v>7</v>
      </c>
      <c r="C44" s="51">
        <v>152</v>
      </c>
      <c r="D44" s="88"/>
      <c r="E44" s="132"/>
      <c r="F44" s="51"/>
      <c r="G44" s="94"/>
      <c r="H44" s="83"/>
      <c r="I44" s="83"/>
    </row>
    <row r="45" spans="1:9" s="46" customFormat="1" ht="12.75">
      <c r="A45" s="108" t="s">
        <v>103</v>
      </c>
      <c r="B45" s="132" t="s">
        <v>8</v>
      </c>
      <c r="C45" s="51">
        <f>C46+C49+C50+C51</f>
        <v>285470</v>
      </c>
      <c r="D45" s="88">
        <f>D46+D49+D50+D51</f>
        <v>83784.6</v>
      </c>
      <c r="E45" s="132">
        <f>E49+E46+E50+E51</f>
        <v>69840.8</v>
      </c>
      <c r="F45" s="151">
        <f>E45/C45*100</f>
        <v>24.465197744071183</v>
      </c>
      <c r="G45" s="90">
        <f>E45/D45*100</f>
        <v>83.35756212955603</v>
      </c>
      <c r="H45" s="83"/>
      <c r="I45" s="83"/>
    </row>
    <row r="46" spans="1:7" ht="27.75" customHeight="1">
      <c r="A46" s="98"/>
      <c r="B46" s="125" t="s">
        <v>50</v>
      </c>
      <c r="C46" s="29">
        <v>272601</v>
      </c>
      <c r="D46" s="141">
        <v>80326.6</v>
      </c>
      <c r="E46" s="162">
        <v>66691.6</v>
      </c>
      <c r="F46" s="150">
        <f aca="true" t="shared" si="5" ref="F46:F51">E46/C46*100</f>
        <v>24.464913921812467</v>
      </c>
      <c r="G46" s="91">
        <f aca="true" t="shared" si="6" ref="G46:G51">E46/D46*100</f>
        <v>83.02554819947564</v>
      </c>
    </row>
    <row r="47" spans="1:7" ht="87.75" customHeight="1">
      <c r="A47" s="95"/>
      <c r="B47" s="126" t="s">
        <v>29</v>
      </c>
      <c r="C47" s="28">
        <v>35948</v>
      </c>
      <c r="D47" s="117">
        <v>9610.5</v>
      </c>
      <c r="E47" s="163">
        <v>8987</v>
      </c>
      <c r="F47" s="150">
        <f t="shared" si="5"/>
        <v>25</v>
      </c>
      <c r="G47" s="91">
        <f t="shared" si="6"/>
        <v>93.51230425055928</v>
      </c>
    </row>
    <row r="48" spans="1:7" ht="51" customHeight="1">
      <c r="A48" s="95"/>
      <c r="B48" s="126" t="s">
        <v>30</v>
      </c>
      <c r="C48" s="28">
        <v>105511</v>
      </c>
      <c r="D48" s="117">
        <v>26898.5</v>
      </c>
      <c r="E48" s="163">
        <v>26263</v>
      </c>
      <c r="F48" s="150">
        <f t="shared" si="5"/>
        <v>24.891243567021448</v>
      </c>
      <c r="G48" s="91">
        <f t="shared" si="6"/>
        <v>97.6374147257282</v>
      </c>
    </row>
    <row r="49" spans="1:7" ht="12.75">
      <c r="A49" s="95"/>
      <c r="B49" s="127" t="s">
        <v>9</v>
      </c>
      <c r="C49" s="29">
        <v>7689</v>
      </c>
      <c r="D49" s="142">
        <v>2149.9</v>
      </c>
      <c r="E49" s="162">
        <v>1926.3</v>
      </c>
      <c r="F49" s="150">
        <f t="shared" si="5"/>
        <v>25.05267264923917</v>
      </c>
      <c r="G49" s="91">
        <f t="shared" si="6"/>
        <v>89.59951625657007</v>
      </c>
    </row>
    <row r="50" spans="1:7" ht="27" customHeight="1">
      <c r="A50" s="95"/>
      <c r="B50" s="126" t="s">
        <v>31</v>
      </c>
      <c r="C50" s="28">
        <v>4854</v>
      </c>
      <c r="D50" s="117">
        <v>1248.1</v>
      </c>
      <c r="E50" s="163">
        <v>1187.9</v>
      </c>
      <c r="F50" s="150">
        <f t="shared" si="5"/>
        <v>24.47259991759374</v>
      </c>
      <c r="G50" s="91">
        <f t="shared" si="6"/>
        <v>95.176668536175</v>
      </c>
    </row>
    <row r="51" spans="1:7" ht="12.75">
      <c r="A51" s="109"/>
      <c r="B51" s="129" t="s">
        <v>18</v>
      </c>
      <c r="C51" s="29">
        <v>326</v>
      </c>
      <c r="D51" s="141">
        <v>60</v>
      </c>
      <c r="E51" s="164">
        <v>35</v>
      </c>
      <c r="F51" s="150">
        <f t="shared" si="5"/>
        <v>10.736196319018406</v>
      </c>
      <c r="G51" s="91">
        <f t="shared" si="6"/>
        <v>58.333333333333336</v>
      </c>
    </row>
    <row r="52" spans="1:7" s="52" customFormat="1" ht="27" customHeight="1">
      <c r="A52" s="110" t="s">
        <v>104</v>
      </c>
      <c r="B52" s="131" t="s">
        <v>32</v>
      </c>
      <c r="C52" s="50">
        <f>C53+C55+C56</f>
        <v>26224</v>
      </c>
      <c r="D52" s="83">
        <f>D53+D55+D56</f>
        <v>7834.7</v>
      </c>
      <c r="E52" s="137">
        <f>E53+E55+E56</f>
        <v>5999.7</v>
      </c>
      <c r="F52" s="151">
        <f>E52/C52*100</f>
        <v>22.87866076876144</v>
      </c>
      <c r="G52" s="90">
        <f>E52/D52*100</f>
        <v>76.57855437987415</v>
      </c>
    </row>
    <row r="53" spans="1:7" ht="12.75">
      <c r="A53" s="111"/>
      <c r="B53" s="127" t="s">
        <v>62</v>
      </c>
      <c r="C53" s="29">
        <v>25784</v>
      </c>
      <c r="D53" s="142">
        <v>7725.2</v>
      </c>
      <c r="E53" s="162">
        <v>5919.7</v>
      </c>
      <c r="F53" s="150">
        <f>E53/C53*100</f>
        <v>22.95881166614955</v>
      </c>
      <c r="G53" s="91">
        <f>E53/D53*100</f>
        <v>76.62843680422513</v>
      </c>
    </row>
    <row r="54" spans="1:7" ht="26.25" customHeight="1">
      <c r="A54" s="111"/>
      <c r="B54" s="134" t="s">
        <v>63</v>
      </c>
      <c r="C54" s="29">
        <v>1750</v>
      </c>
      <c r="D54" s="142">
        <v>500</v>
      </c>
      <c r="E54" s="162">
        <v>493</v>
      </c>
      <c r="F54" s="150">
        <f>E54/C54*100</f>
        <v>28.17142857142857</v>
      </c>
      <c r="G54" s="91">
        <f>E54/D54*100</f>
        <v>98.6</v>
      </c>
    </row>
    <row r="55" spans="1:7" ht="12.75">
      <c r="A55" s="111"/>
      <c r="B55" s="127" t="s">
        <v>10</v>
      </c>
      <c r="C55" s="29">
        <v>250</v>
      </c>
      <c r="D55" s="142">
        <v>62.5</v>
      </c>
      <c r="E55" s="162">
        <v>35</v>
      </c>
      <c r="F55" s="150">
        <f aca="true" t="shared" si="7" ref="F55:F61">E55/C55*100</f>
        <v>14.000000000000002</v>
      </c>
      <c r="G55" s="91">
        <f aca="true" t="shared" si="8" ref="G55:G61">E55/D55*100</f>
        <v>56.00000000000001</v>
      </c>
    </row>
    <row r="56" spans="1:7" ht="15" customHeight="1">
      <c r="A56" s="111"/>
      <c r="B56" s="129" t="s">
        <v>19</v>
      </c>
      <c r="C56" s="30">
        <v>190</v>
      </c>
      <c r="D56" s="116">
        <v>47</v>
      </c>
      <c r="E56" s="164">
        <v>45</v>
      </c>
      <c r="F56" s="150">
        <f t="shared" si="7"/>
        <v>23.684210526315788</v>
      </c>
      <c r="G56" s="91">
        <f t="shared" si="8"/>
        <v>95.74468085106383</v>
      </c>
    </row>
    <row r="57" spans="1:7" s="52" customFormat="1" ht="12.75">
      <c r="A57" s="108" t="s">
        <v>105</v>
      </c>
      <c r="B57" s="132" t="s">
        <v>11</v>
      </c>
      <c r="C57" s="51">
        <f>SUM(C58,C60)</f>
        <v>105213</v>
      </c>
      <c r="D57" s="143">
        <f>D58+D60</f>
        <v>27365.5</v>
      </c>
      <c r="E57" s="132">
        <f>E58+E60</f>
        <v>25914</v>
      </c>
      <c r="F57" s="151">
        <f t="shared" si="7"/>
        <v>24.630036212255142</v>
      </c>
      <c r="G57" s="90">
        <f t="shared" si="8"/>
        <v>94.69587619447844</v>
      </c>
    </row>
    <row r="58" spans="1:7" ht="12.75">
      <c r="A58" s="95"/>
      <c r="B58" s="127" t="s">
        <v>12</v>
      </c>
      <c r="C58" s="29">
        <v>102225</v>
      </c>
      <c r="D58" s="142">
        <v>26462.9</v>
      </c>
      <c r="E58" s="162">
        <v>25153.6</v>
      </c>
      <c r="F58" s="150">
        <f t="shared" si="7"/>
        <v>24.606113964294448</v>
      </c>
      <c r="G58" s="91">
        <f t="shared" si="8"/>
        <v>95.0523185289594</v>
      </c>
    </row>
    <row r="59" spans="1:7" ht="39.75" customHeight="1">
      <c r="A59" s="95"/>
      <c r="B59" s="126" t="s">
        <v>33</v>
      </c>
      <c r="C59" s="28">
        <v>50454</v>
      </c>
      <c r="D59" s="117">
        <v>12613</v>
      </c>
      <c r="E59" s="163">
        <v>12613</v>
      </c>
      <c r="F59" s="150">
        <f t="shared" si="7"/>
        <v>24.999008998295476</v>
      </c>
      <c r="G59" s="91">
        <f t="shared" si="8"/>
        <v>100</v>
      </c>
    </row>
    <row r="60" spans="1:7" ht="12.75">
      <c r="A60" s="95"/>
      <c r="B60" s="129" t="s">
        <v>13</v>
      </c>
      <c r="C60" s="30">
        <v>2988</v>
      </c>
      <c r="D60" s="116">
        <v>902.6</v>
      </c>
      <c r="E60" s="164">
        <v>760.4</v>
      </c>
      <c r="F60" s="150">
        <f t="shared" si="7"/>
        <v>25.44846050870147</v>
      </c>
      <c r="G60" s="91">
        <f t="shared" si="8"/>
        <v>84.24551296255261</v>
      </c>
    </row>
    <row r="61" spans="1:7" s="52" customFormat="1" ht="12.75">
      <c r="A61" s="112">
        <v>10</v>
      </c>
      <c r="B61" s="132" t="s">
        <v>14</v>
      </c>
      <c r="C61" s="51">
        <f>SUM(C63,C65,C66,C69,C70,C71,C72,C73,C74,C75,C76,C77)</f>
        <v>117609</v>
      </c>
      <c r="D61" s="143">
        <f>D63+D65+D66+D67+D71+D72+D73+D74+D75+D76+D77</f>
        <v>29332</v>
      </c>
      <c r="E61" s="132">
        <f>E63+E65+E66+E67+E71+E72+E73+E74+E75+E76+E77</f>
        <v>18033.6</v>
      </c>
      <c r="F61" s="153">
        <f t="shared" si="7"/>
        <v>15.333520393847408</v>
      </c>
      <c r="G61" s="90">
        <f t="shared" si="8"/>
        <v>61.48097640801854</v>
      </c>
    </row>
    <row r="62" spans="1:7" ht="12.75">
      <c r="A62" s="98"/>
      <c r="B62" s="127" t="s">
        <v>15</v>
      </c>
      <c r="C62" s="29"/>
      <c r="D62" s="142"/>
      <c r="E62" s="162"/>
      <c r="F62" s="154"/>
      <c r="G62" s="91"/>
    </row>
    <row r="63" spans="1:7" ht="25.5" customHeight="1">
      <c r="A63" s="95"/>
      <c r="B63" s="126" t="s">
        <v>34</v>
      </c>
      <c r="C63" s="28">
        <v>1069</v>
      </c>
      <c r="D63" s="33">
        <v>267</v>
      </c>
      <c r="E63" s="164">
        <v>266</v>
      </c>
      <c r="F63" s="154">
        <f aca="true" t="shared" si="9" ref="F63:F77">E63/C63*100</f>
        <v>24.883068288119738</v>
      </c>
      <c r="G63" s="91">
        <f aca="true" t="shared" si="10" ref="G63:G77">E63/D63*100</f>
        <v>99.625468164794</v>
      </c>
    </row>
    <row r="64" spans="1:7" ht="15.75" customHeight="1">
      <c r="A64" s="95"/>
      <c r="B64" s="126" t="s">
        <v>35</v>
      </c>
      <c r="C64" s="30"/>
      <c r="D64" s="116"/>
      <c r="E64" s="164"/>
      <c r="F64" s="154"/>
      <c r="G64" s="91"/>
    </row>
    <row r="65" spans="1:7" ht="26.25" customHeight="1">
      <c r="A65" s="95"/>
      <c r="B65" s="126" t="s">
        <v>36</v>
      </c>
      <c r="C65" s="29">
        <v>37173</v>
      </c>
      <c r="D65" s="141">
        <v>9293.2</v>
      </c>
      <c r="E65" s="162">
        <v>5219.3</v>
      </c>
      <c r="F65" s="154">
        <f t="shared" si="9"/>
        <v>14.040567078255723</v>
      </c>
      <c r="G65" s="91">
        <f t="shared" si="10"/>
        <v>56.16257048164249</v>
      </c>
    </row>
    <row r="66" spans="1:7" ht="24" customHeight="1">
      <c r="A66" s="95"/>
      <c r="B66" s="126" t="s">
        <v>37</v>
      </c>
      <c r="C66" s="28">
        <v>3528</v>
      </c>
      <c r="D66" s="117">
        <v>882</v>
      </c>
      <c r="E66" s="163">
        <v>506</v>
      </c>
      <c r="F66" s="154">
        <f t="shared" si="9"/>
        <v>14.342403628117914</v>
      </c>
      <c r="G66" s="91">
        <f t="shared" si="10"/>
        <v>57.36961451247166</v>
      </c>
    </row>
    <row r="67" spans="1:7" ht="26.25" customHeight="1">
      <c r="A67" s="95"/>
      <c r="B67" s="126" t="s">
        <v>47</v>
      </c>
      <c r="C67" s="31">
        <v>65394</v>
      </c>
      <c r="D67" s="33">
        <v>16348.5</v>
      </c>
      <c r="E67" s="165">
        <v>10101</v>
      </c>
      <c r="F67" s="155">
        <f t="shared" si="9"/>
        <v>15.446371226718048</v>
      </c>
      <c r="G67" s="93">
        <f t="shared" si="10"/>
        <v>61.78548490687219</v>
      </c>
    </row>
    <row r="68" spans="1:7" ht="78.75" customHeight="1">
      <c r="A68" s="95"/>
      <c r="B68" s="126" t="s">
        <v>49</v>
      </c>
      <c r="C68" s="116"/>
      <c r="D68" s="37"/>
      <c r="E68" s="164"/>
      <c r="F68" s="155"/>
      <c r="G68" s="93"/>
    </row>
    <row r="69" spans="1:7" ht="88.5" customHeight="1">
      <c r="A69" s="95"/>
      <c r="B69" s="133" t="s">
        <v>48</v>
      </c>
      <c r="C69" s="117">
        <v>59638</v>
      </c>
      <c r="D69" s="38">
        <v>14909.5</v>
      </c>
      <c r="E69" s="163">
        <v>8661</v>
      </c>
      <c r="F69" s="156">
        <f t="shared" si="9"/>
        <v>14.522619806163856</v>
      </c>
      <c r="G69" s="92">
        <f t="shared" si="10"/>
        <v>58.090479224655425</v>
      </c>
    </row>
    <row r="70" spans="1:7" ht="30" customHeight="1">
      <c r="A70" s="95"/>
      <c r="B70" s="135" t="s">
        <v>38</v>
      </c>
      <c r="C70" s="28">
        <v>5756</v>
      </c>
      <c r="D70" s="38">
        <v>1440</v>
      </c>
      <c r="E70" s="163">
        <v>1440</v>
      </c>
      <c r="F70" s="156">
        <f t="shared" si="9"/>
        <v>25.017373175816537</v>
      </c>
      <c r="G70" s="92">
        <f t="shared" si="10"/>
        <v>100</v>
      </c>
    </row>
    <row r="71" spans="1:7" ht="25.5" customHeight="1">
      <c r="A71" s="109"/>
      <c r="B71" s="125" t="s">
        <v>39</v>
      </c>
      <c r="C71" s="29">
        <v>300</v>
      </c>
      <c r="D71" s="142">
        <v>75</v>
      </c>
      <c r="E71" s="162">
        <v>36.8</v>
      </c>
      <c r="F71" s="154">
        <f t="shared" si="9"/>
        <v>12.266666666666666</v>
      </c>
      <c r="G71" s="91">
        <f t="shared" si="10"/>
        <v>49.06666666666666</v>
      </c>
    </row>
    <row r="72" spans="1:7" ht="51.75" customHeight="1">
      <c r="A72" s="98"/>
      <c r="B72" s="125" t="s">
        <v>40</v>
      </c>
      <c r="C72" s="29">
        <v>102</v>
      </c>
      <c r="D72" s="142">
        <v>25.5</v>
      </c>
      <c r="E72" s="162">
        <v>10</v>
      </c>
      <c r="F72" s="154">
        <f t="shared" si="9"/>
        <v>9.803921568627452</v>
      </c>
      <c r="G72" s="91">
        <f t="shared" si="10"/>
        <v>39.21568627450981</v>
      </c>
    </row>
    <row r="73" spans="1:7" ht="29.25" customHeight="1">
      <c r="A73" s="95"/>
      <c r="B73" s="126" t="s">
        <v>41</v>
      </c>
      <c r="C73" s="28">
        <v>50</v>
      </c>
      <c r="D73" s="117">
        <v>12.5</v>
      </c>
      <c r="E73" s="163">
        <v>9</v>
      </c>
      <c r="F73" s="154">
        <f t="shared" si="9"/>
        <v>18</v>
      </c>
      <c r="G73" s="91">
        <f t="shared" si="10"/>
        <v>72</v>
      </c>
    </row>
    <row r="74" spans="1:7" ht="29.25" customHeight="1">
      <c r="A74" s="95"/>
      <c r="B74" s="126" t="s">
        <v>42</v>
      </c>
      <c r="C74" s="28">
        <v>280</v>
      </c>
      <c r="D74" s="117"/>
      <c r="E74" s="163"/>
      <c r="F74" s="154">
        <f t="shared" si="9"/>
        <v>0</v>
      </c>
      <c r="G74" s="91"/>
    </row>
    <row r="75" spans="1:7" ht="40.5" customHeight="1">
      <c r="A75" s="95"/>
      <c r="B75" s="126" t="s">
        <v>43</v>
      </c>
      <c r="C75" s="28">
        <v>2172</v>
      </c>
      <c r="D75" s="117">
        <v>543</v>
      </c>
      <c r="E75" s="163">
        <v>19.5</v>
      </c>
      <c r="F75" s="154">
        <f t="shared" si="9"/>
        <v>0.8977900552486188</v>
      </c>
      <c r="G75" s="91">
        <f t="shared" si="10"/>
        <v>3.591160220994475</v>
      </c>
    </row>
    <row r="76" spans="1:7" ht="39" customHeight="1">
      <c r="A76" s="95"/>
      <c r="B76" s="126" t="s">
        <v>44</v>
      </c>
      <c r="C76" s="28">
        <v>100</v>
      </c>
      <c r="D76" s="117">
        <v>25</v>
      </c>
      <c r="E76" s="163">
        <v>6</v>
      </c>
      <c r="F76" s="154">
        <f t="shared" si="9"/>
        <v>6</v>
      </c>
      <c r="G76" s="91">
        <f t="shared" si="10"/>
        <v>24</v>
      </c>
    </row>
    <row r="77" spans="1:7" ht="12.75">
      <c r="A77" s="109"/>
      <c r="B77" s="129" t="s">
        <v>16</v>
      </c>
      <c r="C77" s="30">
        <v>7441</v>
      </c>
      <c r="D77" s="116">
        <v>1860.3</v>
      </c>
      <c r="E77" s="164">
        <v>1860</v>
      </c>
      <c r="F77" s="154">
        <f t="shared" si="9"/>
        <v>24.996640236527348</v>
      </c>
      <c r="G77" s="91">
        <f t="shared" si="10"/>
        <v>99.98387356877923</v>
      </c>
    </row>
    <row r="78" spans="1:7" ht="12.75">
      <c r="A78" s="95"/>
      <c r="B78" s="136" t="s">
        <v>80</v>
      </c>
      <c r="C78" s="118">
        <v>947</v>
      </c>
      <c r="D78" s="144">
        <v>44.8</v>
      </c>
      <c r="E78" s="136">
        <v>44.8</v>
      </c>
      <c r="F78" s="150">
        <f>E78/C78*100</f>
        <v>4.7307286166842655</v>
      </c>
      <c r="G78" s="96">
        <v>100</v>
      </c>
    </row>
    <row r="79" spans="1:7" ht="12.75">
      <c r="A79" s="95"/>
      <c r="B79" s="136" t="s">
        <v>81</v>
      </c>
      <c r="C79" s="118">
        <v>938</v>
      </c>
      <c r="D79" s="144">
        <v>36</v>
      </c>
      <c r="E79" s="136">
        <v>36</v>
      </c>
      <c r="F79" s="150">
        <f>E79/C79*100</f>
        <v>3.8379530916844353</v>
      </c>
      <c r="G79" s="96">
        <v>100</v>
      </c>
    </row>
    <row r="80" spans="1:7" ht="12.75">
      <c r="A80" s="95"/>
      <c r="B80" s="136" t="s">
        <v>82</v>
      </c>
      <c r="C80" s="118">
        <v>214</v>
      </c>
      <c r="D80" s="144">
        <v>17.2</v>
      </c>
      <c r="E80" s="136">
        <v>17.2</v>
      </c>
      <c r="F80" s="150">
        <f>E80/C80*100</f>
        <v>8.037383177570092</v>
      </c>
      <c r="G80" s="96">
        <v>100</v>
      </c>
    </row>
    <row r="81" spans="1:7" s="52" customFormat="1" ht="12.75">
      <c r="A81" s="112"/>
      <c r="B81" s="137" t="s">
        <v>17</v>
      </c>
      <c r="C81" s="55">
        <f>SUM(C13,C25,C29,C35,C44,C45,C52,C57,C61,C78:C80)</f>
        <v>905511</v>
      </c>
      <c r="D81" s="145">
        <f>SUM(D13,D25,D29,D35,D44,D45,D52,D57,D61,D78:D80)</f>
        <v>239770.2</v>
      </c>
      <c r="E81" s="137">
        <f>SUM(E13,E25,E29,E35,E44,E45,E52,E57,E61,E78:E80)</f>
        <v>188027.00000000003</v>
      </c>
      <c r="F81" s="157">
        <f>E81/C81*100</f>
        <v>20.764739467549266</v>
      </c>
      <c r="G81" s="97">
        <f>E81/D81*100</f>
        <v>78.41967016751875</v>
      </c>
    </row>
    <row r="82" spans="1:7" ht="12.75">
      <c r="A82" s="98"/>
      <c r="B82" s="127"/>
      <c r="C82" s="29"/>
      <c r="D82" s="141"/>
      <c r="E82" s="162"/>
      <c r="F82" s="29"/>
      <c r="G82" s="99"/>
    </row>
    <row r="83" spans="1:7" ht="12.75">
      <c r="A83" s="95"/>
      <c r="B83" s="127" t="s">
        <v>86</v>
      </c>
      <c r="C83" s="29"/>
      <c r="D83" s="141"/>
      <c r="E83" s="162"/>
      <c r="F83" s="150"/>
      <c r="G83" s="99"/>
    </row>
    <row r="84" spans="1:7" ht="12.75">
      <c r="A84" s="95"/>
      <c r="B84" s="127" t="s">
        <v>87</v>
      </c>
      <c r="C84" s="29"/>
      <c r="D84" s="141"/>
      <c r="E84" s="162">
        <v>51119</v>
      </c>
      <c r="F84" s="150"/>
      <c r="G84" s="99"/>
    </row>
    <row r="85" spans="1:7" ht="12.75">
      <c r="A85" s="95"/>
      <c r="B85" s="127" t="s">
        <v>83</v>
      </c>
      <c r="C85" s="29"/>
      <c r="D85" s="141"/>
      <c r="E85" s="162">
        <v>636</v>
      </c>
      <c r="F85" s="150"/>
      <c r="G85" s="99"/>
    </row>
    <row r="86" spans="1:7" ht="12.75">
      <c r="A86" s="95"/>
      <c r="B86" s="127" t="s">
        <v>64</v>
      </c>
      <c r="C86" s="29"/>
      <c r="D86" s="141"/>
      <c r="E86" s="162">
        <v>-23206</v>
      </c>
      <c r="F86" s="150"/>
      <c r="G86" s="99"/>
    </row>
    <row r="87" spans="1:7" ht="12.75">
      <c r="A87" s="95"/>
      <c r="B87" s="127" t="s">
        <v>65</v>
      </c>
      <c r="C87" s="29"/>
      <c r="D87" s="141"/>
      <c r="E87" s="162">
        <v>6.3</v>
      </c>
      <c r="F87" s="150"/>
      <c r="G87" s="99"/>
    </row>
    <row r="88" spans="1:7" ht="13.5" thickBot="1">
      <c r="A88" s="173"/>
      <c r="B88" s="174" t="s">
        <v>92</v>
      </c>
      <c r="C88" s="175"/>
      <c r="D88" s="176"/>
      <c r="E88" s="174">
        <v>725</v>
      </c>
      <c r="F88" s="152"/>
      <c r="G88" s="177"/>
    </row>
    <row r="89" spans="1:7" ht="15.75" customHeight="1" thickBot="1">
      <c r="A89" s="86"/>
      <c r="B89" s="138" t="s">
        <v>66</v>
      </c>
      <c r="C89" s="119" t="s">
        <v>106</v>
      </c>
      <c r="D89" s="146" t="s">
        <v>106</v>
      </c>
      <c r="E89" s="138">
        <f>SUM(E81:E88)</f>
        <v>217307.30000000002</v>
      </c>
      <c r="F89" s="158" t="s">
        <v>106</v>
      </c>
      <c r="G89" s="87" t="s">
        <v>106</v>
      </c>
    </row>
    <row r="90" spans="1:7" ht="18">
      <c r="A90" s="5"/>
      <c r="B90" s="40"/>
      <c r="C90" s="40"/>
      <c r="D90" s="40"/>
      <c r="E90" s="40"/>
      <c r="F90" s="40"/>
      <c r="G90" s="40"/>
    </row>
    <row r="91" spans="1:7" ht="14.25">
      <c r="A91" s="183" t="s">
        <v>107</v>
      </c>
      <c r="B91" s="183"/>
      <c r="C91" s="183"/>
      <c r="D91" s="183"/>
      <c r="E91" s="183"/>
      <c r="F91" s="183"/>
      <c r="G91" s="183"/>
    </row>
    <row r="92" spans="1:7" ht="18">
      <c r="A92" s="5"/>
      <c r="B92" s="40"/>
      <c r="C92" s="40"/>
      <c r="D92" s="40"/>
      <c r="E92" s="40"/>
      <c r="F92" s="40"/>
      <c r="G92" s="40"/>
    </row>
    <row r="93" spans="1:7" ht="18">
      <c r="A93" s="5"/>
      <c r="B93" s="40"/>
      <c r="C93" s="40"/>
      <c r="D93" s="40"/>
      <c r="E93" s="40"/>
      <c r="F93" s="40"/>
      <c r="G93" s="40"/>
    </row>
    <row r="94" spans="1:7" ht="18">
      <c r="A94" s="5"/>
      <c r="B94" s="40"/>
      <c r="C94" s="40"/>
      <c r="D94" s="40"/>
      <c r="E94" s="40"/>
      <c r="F94" s="40"/>
      <c r="G94" s="40"/>
    </row>
    <row r="95" spans="1:7" ht="18">
      <c r="A95" s="5"/>
      <c r="B95" s="6"/>
      <c r="C95" s="6"/>
      <c r="D95" s="6"/>
      <c r="E95" s="6"/>
      <c r="F95" s="6"/>
      <c r="G95" s="6"/>
    </row>
    <row r="96" spans="1:7" ht="18">
      <c r="A96" s="5"/>
      <c r="B96" s="40"/>
      <c r="C96" s="40"/>
      <c r="D96" s="40"/>
      <c r="E96" s="40"/>
      <c r="F96" s="40"/>
      <c r="G96" s="40"/>
    </row>
    <row r="97" spans="1:7" ht="18">
      <c r="A97" s="5"/>
      <c r="B97" s="5"/>
      <c r="C97" s="33"/>
      <c r="D97" s="33"/>
      <c r="E97" s="33"/>
      <c r="F97" s="33"/>
      <c r="G97" s="33"/>
    </row>
    <row r="98" spans="1:7" ht="18">
      <c r="A98" s="2"/>
      <c r="B98" s="2"/>
      <c r="C98" s="34"/>
      <c r="D98" s="34"/>
      <c r="E98" s="34"/>
      <c r="F98" s="34"/>
      <c r="G98" s="34"/>
    </row>
    <row r="99" spans="1:7" ht="18">
      <c r="A99" s="2"/>
      <c r="B99" s="2"/>
      <c r="C99" s="34"/>
      <c r="D99" s="34"/>
      <c r="E99" s="34"/>
      <c r="F99" s="34"/>
      <c r="G99" s="34"/>
    </row>
    <row r="100" spans="1:5" ht="18">
      <c r="A100" s="2"/>
      <c r="B100" s="2"/>
      <c r="C100" s="2"/>
      <c r="D100" s="2"/>
      <c r="E100" s="2"/>
    </row>
    <row r="101" spans="1:5" ht="18">
      <c r="A101" s="2"/>
      <c r="B101" s="2"/>
      <c r="C101" s="2"/>
      <c r="D101" s="2"/>
      <c r="E101" s="2"/>
    </row>
    <row r="102" spans="1:5" ht="18">
      <c r="A102" s="2"/>
      <c r="B102" s="2"/>
      <c r="C102" s="2"/>
      <c r="D102" s="2"/>
      <c r="E102" s="2"/>
    </row>
    <row r="103" spans="1:5" ht="18">
      <c r="A103" s="2"/>
      <c r="B103" s="2"/>
      <c r="C103" s="2"/>
      <c r="D103" s="2"/>
      <c r="E103" s="2"/>
    </row>
    <row r="104" spans="1:5" ht="18">
      <c r="A104" s="2"/>
      <c r="B104" s="2"/>
      <c r="C104" s="2"/>
      <c r="D104" s="2"/>
      <c r="E104" s="2"/>
    </row>
    <row r="105" spans="1:5" ht="18">
      <c r="A105" s="2"/>
      <c r="B105" s="2"/>
      <c r="C105" s="2"/>
      <c r="D105" s="2"/>
      <c r="E105" s="2"/>
    </row>
  </sheetData>
  <mergeCells count="9">
    <mergeCell ref="A7:G7"/>
    <mergeCell ref="A91:G91"/>
    <mergeCell ref="F9:G9"/>
    <mergeCell ref="B8:E8"/>
    <mergeCell ref="C5:G5"/>
    <mergeCell ref="C1:G1"/>
    <mergeCell ref="C2:G2"/>
    <mergeCell ref="C3:G3"/>
    <mergeCell ref="C4:G4"/>
  </mergeCells>
  <printOptions/>
  <pageMargins left="0.35433070866141736" right="0" top="0.4724409448818898" bottom="0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C61" sqref="C60:C61"/>
    </sheetView>
  </sheetViews>
  <sheetFormatPr defaultColWidth="9.00390625" defaultRowHeight="12.75"/>
  <cols>
    <col min="1" max="1" width="3.875" style="0" customWidth="1"/>
    <col min="2" max="2" width="45.125" style="0" customWidth="1"/>
    <col min="3" max="3" width="10.625" style="0" customWidth="1"/>
    <col min="4" max="4" width="10.375" style="0" customWidth="1"/>
    <col min="5" max="5" width="14.25390625" style="0" customWidth="1"/>
    <col min="6" max="6" width="13.25390625" style="0" customWidth="1"/>
  </cols>
  <sheetData>
    <row r="1" spans="1:6" ht="15">
      <c r="A1" s="1"/>
      <c r="B1" s="42"/>
      <c r="C1" s="22"/>
      <c r="D1" s="22"/>
      <c r="E1" s="22"/>
      <c r="F1" s="22"/>
    </row>
    <row r="2" spans="1:6" ht="15.75">
      <c r="A2" s="1"/>
      <c r="B2" s="45" t="s">
        <v>76</v>
      </c>
      <c r="C2" s="43"/>
      <c r="D2" s="44"/>
      <c r="E2" s="1"/>
      <c r="F2" s="44" t="s">
        <v>54</v>
      </c>
    </row>
    <row r="3" spans="1:4" ht="15">
      <c r="A3" s="1"/>
      <c r="B3" s="186" t="s">
        <v>88</v>
      </c>
      <c r="C3" s="186"/>
      <c r="D3" s="186"/>
    </row>
    <row r="4" spans="1:6" ht="12.75">
      <c r="A4" s="11"/>
      <c r="B4" s="11"/>
      <c r="C4" s="7" t="s">
        <v>56</v>
      </c>
      <c r="D4" s="7" t="s">
        <v>57</v>
      </c>
      <c r="E4" s="3"/>
      <c r="F4" s="3" t="s">
        <v>67</v>
      </c>
    </row>
    <row r="5" spans="1:6" ht="12.75">
      <c r="A5" s="12"/>
      <c r="B5" s="12"/>
      <c r="C5" s="8" t="s">
        <v>77</v>
      </c>
      <c r="D5" s="8" t="s">
        <v>78</v>
      </c>
      <c r="E5" s="65" t="s">
        <v>90</v>
      </c>
      <c r="F5" s="4" t="s">
        <v>68</v>
      </c>
    </row>
    <row r="6" spans="1:6" ht="12.75">
      <c r="A6" s="10"/>
      <c r="B6" s="10"/>
      <c r="C6" s="10">
        <v>2005</v>
      </c>
      <c r="D6" s="9"/>
      <c r="E6" s="80" t="s">
        <v>91</v>
      </c>
      <c r="F6" s="61" t="s">
        <v>79</v>
      </c>
    </row>
    <row r="7" spans="1:6" ht="12.75">
      <c r="A7" s="13">
        <v>1</v>
      </c>
      <c r="B7" s="13">
        <v>2</v>
      </c>
      <c r="C7" s="23">
        <v>4</v>
      </c>
      <c r="D7" s="24">
        <v>5</v>
      </c>
      <c r="E7" s="25">
        <v>6</v>
      </c>
      <c r="F7" s="60">
        <v>7</v>
      </c>
    </row>
    <row r="8" spans="1:6" ht="12.75">
      <c r="A8" s="46">
        <v>1</v>
      </c>
      <c r="B8" s="46" t="s">
        <v>0</v>
      </c>
      <c r="C8" s="46">
        <f>C9+C11+C12+C13</f>
        <v>12061</v>
      </c>
      <c r="D8" s="46">
        <f>D9+D11+D12+D13</f>
        <v>10811.2</v>
      </c>
      <c r="E8" s="76">
        <f>C8-D8</f>
        <v>1249.7999999999993</v>
      </c>
      <c r="F8" s="47">
        <f>D8/C8*100</f>
        <v>89.63767515131416</v>
      </c>
    </row>
    <row r="9" spans="1:6" ht="38.25">
      <c r="A9" s="14"/>
      <c r="B9" s="15" t="s">
        <v>20</v>
      </c>
      <c r="C9" s="27">
        <v>11418.5</v>
      </c>
      <c r="D9" s="27">
        <v>10368.2</v>
      </c>
      <c r="E9" s="26">
        <f>C9-D9</f>
        <v>1050.2999999999993</v>
      </c>
      <c r="F9" s="26">
        <f aca="true" t="shared" si="0" ref="F9:F23">D9/C9*100</f>
        <v>90.80176905898324</v>
      </c>
    </row>
    <row r="10" spans="1:6" ht="25.5">
      <c r="A10" s="14"/>
      <c r="B10" s="16" t="s">
        <v>46</v>
      </c>
      <c r="C10" s="30"/>
      <c r="D10" s="30"/>
      <c r="E10" s="26">
        <f aca="true" t="shared" si="1" ref="E10:E47">C10-D10</f>
        <v>0</v>
      </c>
      <c r="F10" s="26"/>
    </row>
    <row r="11" spans="1:6" ht="12.75">
      <c r="A11" s="14"/>
      <c r="B11" s="17" t="s">
        <v>2</v>
      </c>
      <c r="C11" s="29">
        <v>595.5</v>
      </c>
      <c r="D11" s="29">
        <v>401.4</v>
      </c>
      <c r="E11" s="26">
        <f t="shared" si="1"/>
        <v>194.10000000000002</v>
      </c>
      <c r="F11" s="26">
        <f t="shared" si="0"/>
        <v>67.40554156171285</v>
      </c>
    </row>
    <row r="12" spans="1:6" ht="12.75">
      <c r="A12" s="14"/>
      <c r="B12" s="18" t="s">
        <v>59</v>
      </c>
      <c r="C12" s="29">
        <v>34.5</v>
      </c>
      <c r="D12" s="30">
        <v>34.5</v>
      </c>
      <c r="E12" s="26">
        <f t="shared" si="1"/>
        <v>0</v>
      </c>
      <c r="F12" s="26">
        <f t="shared" si="0"/>
        <v>100</v>
      </c>
    </row>
    <row r="13" spans="1:6" ht="12.75">
      <c r="A13" s="14"/>
      <c r="B13" s="19" t="s">
        <v>3</v>
      </c>
      <c r="C13" s="29">
        <v>12.5</v>
      </c>
      <c r="D13" s="30">
        <v>7.1</v>
      </c>
      <c r="E13" s="26">
        <f t="shared" si="1"/>
        <v>5.4</v>
      </c>
      <c r="F13" s="26">
        <f t="shared" si="0"/>
        <v>56.8</v>
      </c>
    </row>
    <row r="14" spans="1:6" ht="25.5">
      <c r="A14" s="48">
        <v>3</v>
      </c>
      <c r="B14" s="49" t="s">
        <v>24</v>
      </c>
      <c r="C14" s="46">
        <f>SUM(C15)</f>
        <v>1635.6</v>
      </c>
      <c r="D14" s="46">
        <f>SUM(D15)</f>
        <v>1224.4</v>
      </c>
      <c r="E14" s="76">
        <f t="shared" si="1"/>
        <v>411.1999999999998</v>
      </c>
      <c r="F14" s="47">
        <f t="shared" si="0"/>
        <v>74.8593788212277</v>
      </c>
    </row>
    <row r="15" spans="1:7" ht="38.25">
      <c r="A15" s="14"/>
      <c r="B15" s="16" t="s">
        <v>25</v>
      </c>
      <c r="C15" s="31">
        <v>1635.6</v>
      </c>
      <c r="D15" s="31">
        <v>1224.4</v>
      </c>
      <c r="E15" s="26">
        <f t="shared" si="1"/>
        <v>411.1999999999998</v>
      </c>
      <c r="F15" s="26">
        <f t="shared" si="0"/>
        <v>74.8593788212277</v>
      </c>
      <c r="G15" s="6"/>
    </row>
    <row r="16" spans="1:7" ht="12.75">
      <c r="A16" s="46">
        <v>4</v>
      </c>
      <c r="B16" s="46" t="s">
        <v>4</v>
      </c>
      <c r="C16" s="51">
        <f>C18+C17</f>
        <v>2110</v>
      </c>
      <c r="D16" s="51">
        <f>D18+D17</f>
        <v>991.6</v>
      </c>
      <c r="E16" s="76">
        <f t="shared" si="1"/>
        <v>1118.4</v>
      </c>
      <c r="F16" s="47">
        <f t="shared" si="0"/>
        <v>46.99526066350711</v>
      </c>
      <c r="G16" s="6"/>
    </row>
    <row r="17" spans="1:7" ht="12.75">
      <c r="A17" s="14"/>
      <c r="B17" s="17" t="s">
        <v>5</v>
      </c>
      <c r="C17" s="29">
        <v>2060</v>
      </c>
      <c r="D17" s="29">
        <v>972.9</v>
      </c>
      <c r="E17" s="26">
        <f t="shared" si="1"/>
        <v>1087.1</v>
      </c>
      <c r="F17" s="26">
        <f>E17/C17*100</f>
        <v>52.77184466019417</v>
      </c>
      <c r="G17" s="67"/>
    </row>
    <row r="18" spans="1:7" ht="51">
      <c r="A18" s="14"/>
      <c r="B18" s="16" t="s">
        <v>27</v>
      </c>
      <c r="C18" s="31">
        <v>50</v>
      </c>
      <c r="D18" s="31">
        <v>18.7</v>
      </c>
      <c r="E18" s="26">
        <f t="shared" si="1"/>
        <v>31.3</v>
      </c>
      <c r="F18" s="26">
        <f t="shared" si="0"/>
        <v>37.4</v>
      </c>
      <c r="G18" s="6"/>
    </row>
    <row r="19" spans="1:6" ht="12.75">
      <c r="A19" s="46">
        <v>5</v>
      </c>
      <c r="B19" s="46" t="s">
        <v>6</v>
      </c>
      <c r="C19" s="51">
        <f>C20</f>
        <v>8443</v>
      </c>
      <c r="D19" s="51">
        <f>D20</f>
        <v>4229.4</v>
      </c>
      <c r="E19" s="47">
        <v>0</v>
      </c>
      <c r="F19" s="47">
        <f t="shared" si="0"/>
        <v>50.09356863674049</v>
      </c>
    </row>
    <row r="20" spans="1:6" ht="25.5">
      <c r="A20" s="19"/>
      <c r="B20" s="16" t="s">
        <v>70</v>
      </c>
      <c r="C20" s="30">
        <f>C21+C22+C23+C24+C25</f>
        <v>8443</v>
      </c>
      <c r="D20" s="30">
        <f>D21+D22+D23+D24+D25</f>
        <v>4229.4</v>
      </c>
      <c r="E20" s="32">
        <v>0</v>
      </c>
      <c r="F20" s="32">
        <f t="shared" si="0"/>
        <v>50.09356863674049</v>
      </c>
    </row>
    <row r="21" spans="1:6" ht="25.5">
      <c r="A21" s="56"/>
      <c r="B21" s="71" t="s">
        <v>71</v>
      </c>
      <c r="C21" s="36">
        <v>300</v>
      </c>
      <c r="D21" s="37">
        <v>128.8</v>
      </c>
      <c r="E21" s="32">
        <v>0</v>
      </c>
      <c r="F21" s="78">
        <f t="shared" si="0"/>
        <v>42.93333333333334</v>
      </c>
    </row>
    <row r="22" spans="1:6" ht="12.75">
      <c r="A22" s="56"/>
      <c r="B22" s="72" t="s">
        <v>72</v>
      </c>
      <c r="C22" s="74">
        <v>1285</v>
      </c>
      <c r="D22" s="77">
        <v>411.6</v>
      </c>
      <c r="E22" s="64">
        <v>0</v>
      </c>
      <c r="F22" s="79">
        <f t="shared" si="0"/>
        <v>32.03112840466926</v>
      </c>
    </row>
    <row r="23" spans="1:6" ht="12.75">
      <c r="A23" s="56"/>
      <c r="B23" s="72" t="s">
        <v>73</v>
      </c>
      <c r="C23" s="74">
        <v>5983</v>
      </c>
      <c r="D23" s="77">
        <v>3493</v>
      </c>
      <c r="E23" s="64">
        <v>0</v>
      </c>
      <c r="F23" s="79">
        <f t="shared" si="0"/>
        <v>58.38208256727394</v>
      </c>
    </row>
    <row r="24" spans="1:6" ht="12.75">
      <c r="A24" s="56"/>
      <c r="B24" s="72" t="s">
        <v>74</v>
      </c>
      <c r="C24" s="74">
        <v>0</v>
      </c>
      <c r="D24" s="77">
        <v>0</v>
      </c>
      <c r="E24" s="64">
        <v>0</v>
      </c>
      <c r="F24" s="79"/>
    </row>
    <row r="25" spans="1:6" ht="12.75">
      <c r="A25" s="56"/>
      <c r="B25" s="73" t="s">
        <v>75</v>
      </c>
      <c r="C25" s="35">
        <v>875</v>
      </c>
      <c r="D25" s="38">
        <v>196</v>
      </c>
      <c r="E25" s="39">
        <v>0</v>
      </c>
      <c r="F25" s="75">
        <f>D25/C25*100</f>
        <v>22.400000000000002</v>
      </c>
    </row>
    <row r="26" spans="1:6" ht="12.75">
      <c r="A26" s="46">
        <v>6</v>
      </c>
      <c r="B26" s="70" t="s">
        <v>7</v>
      </c>
      <c r="C26" s="46"/>
      <c r="D26" s="46"/>
      <c r="E26" s="39">
        <f t="shared" si="1"/>
        <v>0</v>
      </c>
      <c r="F26" s="46"/>
    </row>
    <row r="27" spans="1:6" ht="12.75">
      <c r="A27" s="46">
        <v>7</v>
      </c>
      <c r="B27" s="46" t="s">
        <v>8</v>
      </c>
      <c r="C27" s="46">
        <f>C28+C29+C30+C31</f>
        <v>47275.6</v>
      </c>
      <c r="D27" s="46">
        <f>D29+D28+D30+D31</f>
        <v>34667.9</v>
      </c>
      <c r="E27" s="76">
        <f t="shared" si="1"/>
        <v>12607.699999999997</v>
      </c>
      <c r="F27" s="47">
        <f aca="true" t="shared" si="2" ref="F27:F34">D27/C27*100</f>
        <v>73.33148600969633</v>
      </c>
    </row>
    <row r="28" spans="1:6" ht="12.75">
      <c r="A28" s="19"/>
      <c r="B28" s="59" t="s">
        <v>89</v>
      </c>
      <c r="C28" s="27">
        <v>43817.6</v>
      </c>
      <c r="D28" s="27">
        <v>31794.5</v>
      </c>
      <c r="E28" s="26">
        <f t="shared" si="1"/>
        <v>12023.099999999999</v>
      </c>
      <c r="F28" s="26">
        <f t="shared" si="2"/>
        <v>72.5610257065654</v>
      </c>
    </row>
    <row r="29" spans="1:6" ht="12.75">
      <c r="A29" s="14"/>
      <c r="B29" s="57" t="s">
        <v>9</v>
      </c>
      <c r="C29" s="29">
        <v>2149.9</v>
      </c>
      <c r="D29" s="29">
        <v>1926.3</v>
      </c>
      <c r="E29" s="26">
        <f t="shared" si="1"/>
        <v>223.60000000000014</v>
      </c>
      <c r="F29" s="26">
        <f t="shared" si="2"/>
        <v>89.59951625657007</v>
      </c>
    </row>
    <row r="30" spans="1:6" ht="25.5">
      <c r="A30" s="14"/>
      <c r="B30" s="58" t="s">
        <v>31</v>
      </c>
      <c r="C30" s="28">
        <v>1248.1</v>
      </c>
      <c r="D30" s="28">
        <v>912.1</v>
      </c>
      <c r="E30" s="26">
        <f t="shared" si="1"/>
        <v>335.9999999999999</v>
      </c>
      <c r="F30" s="26">
        <f t="shared" si="2"/>
        <v>73.0790802019069</v>
      </c>
    </row>
    <row r="31" spans="1:6" ht="12.75">
      <c r="A31" s="20"/>
      <c r="B31" s="62" t="s">
        <v>18</v>
      </c>
      <c r="C31" s="27">
        <v>60</v>
      </c>
      <c r="D31" s="30">
        <v>35</v>
      </c>
      <c r="E31" s="26">
        <f t="shared" si="1"/>
        <v>25</v>
      </c>
      <c r="F31" s="26">
        <f t="shared" si="2"/>
        <v>58.333333333333336</v>
      </c>
    </row>
    <row r="32" spans="1:6" ht="25.5">
      <c r="A32" s="63">
        <v>8</v>
      </c>
      <c r="B32" s="53" t="s">
        <v>32</v>
      </c>
      <c r="C32" s="54">
        <f>C33+C35+C36</f>
        <v>7834.7</v>
      </c>
      <c r="D32" s="55">
        <f>D33+D35+D36</f>
        <v>5999.7</v>
      </c>
      <c r="E32" s="76">
        <f t="shared" si="1"/>
        <v>1835</v>
      </c>
      <c r="F32" s="47">
        <f t="shared" si="2"/>
        <v>76.57855437987415</v>
      </c>
    </row>
    <row r="33" spans="1:6" ht="12.75">
      <c r="A33" s="14"/>
      <c r="B33" s="17" t="s">
        <v>62</v>
      </c>
      <c r="C33" s="29">
        <v>7725.2</v>
      </c>
      <c r="D33" s="29">
        <v>5919.7</v>
      </c>
      <c r="E33" s="26">
        <f t="shared" si="1"/>
        <v>1805.5</v>
      </c>
      <c r="F33" s="26">
        <f t="shared" si="2"/>
        <v>76.62843680422513</v>
      </c>
    </row>
    <row r="34" spans="1:6" ht="25.5">
      <c r="A34" s="14"/>
      <c r="B34" s="21" t="s">
        <v>63</v>
      </c>
      <c r="C34" s="29">
        <v>500</v>
      </c>
      <c r="D34" s="29">
        <v>493</v>
      </c>
      <c r="E34" s="26">
        <f t="shared" si="1"/>
        <v>7</v>
      </c>
      <c r="F34" s="26">
        <f t="shared" si="2"/>
        <v>98.6</v>
      </c>
    </row>
    <row r="35" spans="1:6" ht="12.75">
      <c r="A35" s="14"/>
      <c r="B35" s="17" t="s">
        <v>10</v>
      </c>
      <c r="C35" s="29">
        <v>62.5</v>
      </c>
      <c r="D35" s="29">
        <v>35</v>
      </c>
      <c r="E35" s="26">
        <f t="shared" si="1"/>
        <v>27.5</v>
      </c>
      <c r="F35" s="26">
        <f aca="true" t="shared" si="3" ref="F35:F40">D35/C35*100</f>
        <v>56.00000000000001</v>
      </c>
    </row>
    <row r="36" spans="1:6" ht="12.75">
      <c r="A36" s="14"/>
      <c r="B36" s="19" t="s">
        <v>19</v>
      </c>
      <c r="C36" s="30">
        <v>47</v>
      </c>
      <c r="D36" s="30">
        <v>45</v>
      </c>
      <c r="E36" s="26">
        <f t="shared" si="1"/>
        <v>2</v>
      </c>
      <c r="F36" s="26">
        <f t="shared" si="3"/>
        <v>95.74468085106383</v>
      </c>
    </row>
    <row r="37" spans="1:6" ht="12.75">
      <c r="A37" s="46">
        <v>9</v>
      </c>
      <c r="B37" s="51" t="s">
        <v>11</v>
      </c>
      <c r="C37" s="51">
        <f>C38+C39</f>
        <v>27365.5</v>
      </c>
      <c r="D37" s="51">
        <f>D38+D39</f>
        <v>25914</v>
      </c>
      <c r="E37" s="76">
        <f t="shared" si="1"/>
        <v>1451.5</v>
      </c>
      <c r="F37" s="47">
        <f t="shared" si="3"/>
        <v>94.69587619447844</v>
      </c>
    </row>
    <row r="38" spans="1:6" ht="12.75">
      <c r="A38" s="81"/>
      <c r="B38" s="17" t="s">
        <v>12</v>
      </c>
      <c r="C38" s="29">
        <v>26462.9</v>
      </c>
      <c r="D38" s="29">
        <v>25153.6</v>
      </c>
      <c r="E38" s="26">
        <f t="shared" si="1"/>
        <v>1309.300000000003</v>
      </c>
      <c r="F38" s="26">
        <f t="shared" si="3"/>
        <v>95.0523185289594</v>
      </c>
    </row>
    <row r="39" spans="1:6" ht="12.75">
      <c r="A39" s="82"/>
      <c r="B39" s="19" t="s">
        <v>13</v>
      </c>
      <c r="C39" s="30">
        <v>902.6</v>
      </c>
      <c r="D39" s="30">
        <v>760.4</v>
      </c>
      <c r="E39" s="26">
        <f t="shared" si="1"/>
        <v>142.20000000000005</v>
      </c>
      <c r="F39" s="26">
        <f t="shared" si="3"/>
        <v>84.24551296255261</v>
      </c>
    </row>
    <row r="40" spans="1:6" s="69" customFormat="1" ht="12.75">
      <c r="A40" s="46">
        <v>10</v>
      </c>
      <c r="B40" s="51" t="s">
        <v>14</v>
      </c>
      <c r="C40" s="51">
        <f>C43+C44+C45+C46+C47</f>
        <v>606</v>
      </c>
      <c r="D40" s="51">
        <f>D43+D44+D45+D46+D47</f>
        <v>44.5</v>
      </c>
      <c r="E40" s="76">
        <f t="shared" si="1"/>
        <v>561.5</v>
      </c>
      <c r="F40" s="47">
        <f t="shared" si="3"/>
        <v>7.343234323432343</v>
      </c>
    </row>
    <row r="41" spans="1:6" s="6" customFormat="1" ht="12.75">
      <c r="A41" s="83"/>
      <c r="B41" s="83"/>
      <c r="C41" s="83"/>
      <c r="D41" s="83"/>
      <c r="E41" s="84"/>
      <c r="F41" s="85"/>
    </row>
    <row r="42" spans="1:6" ht="12.75">
      <c r="A42" s="19"/>
      <c r="B42" s="17" t="s">
        <v>15</v>
      </c>
      <c r="C42" s="29"/>
      <c r="D42" s="29"/>
      <c r="E42" s="26">
        <f t="shared" si="1"/>
        <v>0</v>
      </c>
      <c r="F42" s="26"/>
    </row>
    <row r="43" spans="1:6" ht="51">
      <c r="A43" s="14"/>
      <c r="B43" s="59" t="s">
        <v>40</v>
      </c>
      <c r="C43" s="29">
        <v>25.5</v>
      </c>
      <c r="D43" s="29">
        <v>10</v>
      </c>
      <c r="E43" s="26">
        <f t="shared" si="1"/>
        <v>15.5</v>
      </c>
      <c r="F43" s="26">
        <f>D43/C43*100</f>
        <v>39.21568627450981</v>
      </c>
    </row>
    <row r="44" spans="1:6" ht="25.5">
      <c r="A44" s="14"/>
      <c r="B44" s="58" t="s">
        <v>41</v>
      </c>
      <c r="C44" s="28">
        <v>12.5</v>
      </c>
      <c r="D44" s="28">
        <v>9</v>
      </c>
      <c r="E44" s="26">
        <f t="shared" si="1"/>
        <v>3.5</v>
      </c>
      <c r="F44" s="26">
        <f>D44/C44*100</f>
        <v>72</v>
      </c>
    </row>
    <row r="45" spans="1:6" ht="25.5">
      <c r="A45" s="14"/>
      <c r="B45" s="58" t="s">
        <v>42</v>
      </c>
      <c r="C45" s="28"/>
      <c r="D45" s="28"/>
      <c r="E45" s="26">
        <f t="shared" si="1"/>
        <v>0</v>
      </c>
      <c r="F45" s="26"/>
    </row>
    <row r="46" spans="1:6" ht="38.25">
      <c r="A46" s="14"/>
      <c r="B46" s="58" t="s">
        <v>43</v>
      </c>
      <c r="C46" s="28">
        <v>543</v>
      </c>
      <c r="D46" s="28">
        <v>19.5</v>
      </c>
      <c r="E46" s="26">
        <f t="shared" si="1"/>
        <v>523.5</v>
      </c>
      <c r="F46" s="26">
        <f>D46/C46*100</f>
        <v>3.591160220994475</v>
      </c>
    </row>
    <row r="47" spans="1:6" ht="38.25">
      <c r="A47" s="20"/>
      <c r="B47" s="58" t="s">
        <v>44</v>
      </c>
      <c r="C47" s="28">
        <v>25</v>
      </c>
      <c r="D47" s="28">
        <v>6</v>
      </c>
      <c r="E47" s="26">
        <f t="shared" si="1"/>
        <v>19</v>
      </c>
      <c r="F47" s="26">
        <f>D47/C47*100</f>
        <v>24</v>
      </c>
    </row>
    <row r="48" spans="1:6" s="69" customFormat="1" ht="12.75">
      <c r="A48" s="70"/>
      <c r="B48" s="51" t="s">
        <v>17</v>
      </c>
      <c r="C48" s="51">
        <f>C8+C14+C16+C19+C26+C27+C32+C37+C40</f>
        <v>107331.4</v>
      </c>
      <c r="D48" s="51">
        <f>D8+D14+D16+D19+D26+D27+D32+D37+D40</f>
        <v>83882.7</v>
      </c>
      <c r="E48" s="76">
        <f>E8+E14+E16+E19+E27+E32+E37+E40</f>
        <v>19235.1</v>
      </c>
      <c r="F48" s="47">
        <f>D48/C48*100</f>
        <v>78.15299157562465</v>
      </c>
    </row>
    <row r="49" spans="1:6" s="6" customFormat="1" ht="12.75">
      <c r="A49" s="66"/>
      <c r="B49" s="66"/>
      <c r="C49" s="33"/>
      <c r="D49" s="33"/>
      <c r="E49" s="33"/>
      <c r="F49" s="33"/>
    </row>
    <row r="50" spans="1:6" s="6" customFormat="1" ht="12.75">
      <c r="A50" s="66"/>
      <c r="B50" s="66"/>
      <c r="C50" s="33"/>
      <c r="D50" s="33"/>
      <c r="E50" s="67"/>
      <c r="F50" s="33"/>
    </row>
    <row r="51" spans="1:6" s="6" customFormat="1" ht="12.75">
      <c r="A51" s="66"/>
      <c r="B51" s="66"/>
      <c r="C51" s="33"/>
      <c r="D51" s="33"/>
      <c r="E51" s="67"/>
      <c r="F51" s="33"/>
    </row>
    <row r="52" spans="1:6" ht="18">
      <c r="A52" s="5"/>
      <c r="B52" s="40" t="s">
        <v>84</v>
      </c>
      <c r="C52" s="40"/>
      <c r="D52" s="40"/>
      <c r="E52" s="40"/>
      <c r="F52" s="40" t="s">
        <v>85</v>
      </c>
    </row>
    <row r="53" spans="1:6" s="6" customFormat="1" ht="12.75">
      <c r="A53" s="66"/>
      <c r="B53" s="66"/>
      <c r="C53" s="33"/>
      <c r="D53" s="33"/>
      <c r="E53" s="67"/>
      <c r="F53" s="33"/>
    </row>
    <row r="54" spans="1:6" s="6" customFormat="1" ht="12.75">
      <c r="A54" s="66"/>
      <c r="B54" s="66"/>
      <c r="C54" s="33"/>
      <c r="D54" s="33"/>
      <c r="E54" s="67"/>
      <c r="F54" s="33"/>
    </row>
    <row r="55" spans="1:6" s="6" customFormat="1" ht="12.75">
      <c r="A55" s="66"/>
      <c r="B55" s="40"/>
      <c r="C55" s="40"/>
      <c r="D55" s="40"/>
      <c r="E55" s="67"/>
      <c r="F55" s="40"/>
    </row>
    <row r="56" spans="1:6" s="6" customFormat="1" ht="12.75">
      <c r="A56" s="66"/>
      <c r="B56" s="40"/>
      <c r="C56" s="40"/>
      <c r="D56" s="40"/>
      <c r="E56" s="67"/>
      <c r="F56" s="40"/>
    </row>
    <row r="57" spans="1:6" s="6" customFormat="1" ht="12.75">
      <c r="A57" s="66"/>
      <c r="B57" s="40"/>
      <c r="C57" s="40"/>
      <c r="D57" s="40"/>
      <c r="E57" s="67"/>
      <c r="F57" s="40"/>
    </row>
    <row r="58" spans="1:6" s="6" customFormat="1" ht="12.75">
      <c r="A58" s="66"/>
      <c r="B58" s="40"/>
      <c r="C58" s="40"/>
      <c r="D58" s="40"/>
      <c r="E58" s="67"/>
      <c r="F58" s="40"/>
    </row>
    <row r="59" spans="1:6" s="6" customFormat="1" ht="12.75">
      <c r="A59" s="66"/>
      <c r="B59" s="40"/>
      <c r="C59" s="40"/>
      <c r="D59" s="40"/>
      <c r="E59" s="67"/>
      <c r="F59" s="40"/>
    </row>
    <row r="60" spans="1:6" s="6" customFormat="1" ht="18">
      <c r="A60" s="5"/>
      <c r="B60" s="40"/>
      <c r="C60" s="40"/>
      <c r="D60" s="40"/>
      <c r="E60" s="67"/>
      <c r="F60" s="40"/>
    </row>
    <row r="61" spans="1:6" s="6" customFormat="1" ht="18">
      <c r="A61" s="5"/>
      <c r="B61" s="68"/>
      <c r="C61" s="68"/>
      <c r="D61" s="68"/>
      <c r="E61" s="67"/>
      <c r="F61" s="40"/>
    </row>
    <row r="62" spans="1:6" ht="18">
      <c r="A62" s="5"/>
      <c r="B62" s="40"/>
      <c r="C62" s="40"/>
      <c r="D62" s="40"/>
      <c r="E62" s="40"/>
      <c r="F62" s="40"/>
    </row>
    <row r="63" spans="1:6" ht="18">
      <c r="A63" s="5"/>
      <c r="B63" s="40"/>
      <c r="C63" s="40"/>
      <c r="D63" s="40"/>
      <c r="E63" s="40"/>
      <c r="F63" s="40"/>
    </row>
    <row r="65" spans="1:6" ht="18">
      <c r="A65" s="5"/>
      <c r="B65" s="40"/>
      <c r="C65" s="40"/>
      <c r="D65" s="40"/>
      <c r="E65" s="40"/>
      <c r="F65" s="40"/>
    </row>
    <row r="66" spans="1:6" ht="18">
      <c r="A66" s="5"/>
      <c r="B66" s="40"/>
      <c r="C66" s="40"/>
      <c r="D66" s="40"/>
      <c r="E66" s="40"/>
      <c r="F66" s="40"/>
    </row>
    <row r="67" spans="1:6" ht="18">
      <c r="A67" s="5"/>
      <c r="B67" s="40"/>
      <c r="C67" s="40"/>
      <c r="D67" s="40"/>
      <c r="E67" s="40"/>
      <c r="F67" s="40"/>
    </row>
    <row r="68" spans="1:6" ht="18">
      <c r="A68" s="5"/>
      <c r="B68" s="6"/>
      <c r="C68" s="6"/>
      <c r="D68" s="6"/>
      <c r="E68" s="6"/>
      <c r="F68" s="6"/>
    </row>
    <row r="69" spans="1:6" ht="18">
      <c r="A69" s="5"/>
      <c r="B69" s="40"/>
      <c r="C69" s="40"/>
      <c r="D69" s="40"/>
      <c r="E69" s="40"/>
      <c r="F69" s="40"/>
    </row>
    <row r="70" spans="2:6" ht="18">
      <c r="B70" s="5"/>
      <c r="C70" s="33"/>
      <c r="D70" s="33"/>
      <c r="E70" s="33"/>
      <c r="F70" s="33"/>
    </row>
    <row r="71" spans="2:6" ht="18">
      <c r="B71" s="2"/>
      <c r="C71" s="34"/>
      <c r="D71" s="34"/>
      <c r="E71" s="34"/>
      <c r="F71" s="34"/>
    </row>
    <row r="72" spans="2:6" ht="18">
      <c r="B72" s="2"/>
      <c r="C72" s="34"/>
      <c r="D72" s="34"/>
      <c r="E72" s="34"/>
      <c r="F72" s="34"/>
    </row>
    <row r="73" spans="2:4" ht="18">
      <c r="B73" s="2"/>
      <c r="C73" s="2"/>
      <c r="D73" s="2"/>
    </row>
  </sheetData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Гор. Совет</cp:lastModifiedBy>
  <cp:lastPrinted>2005-05-31T10:08:50Z</cp:lastPrinted>
  <dcterms:created xsi:type="dcterms:W3CDTF">2004-11-29T05:29:08Z</dcterms:created>
  <dcterms:modified xsi:type="dcterms:W3CDTF">2005-05-31T10:11:03Z</dcterms:modified>
  <cp:category/>
  <cp:version/>
  <cp:contentType/>
  <cp:contentStatus/>
</cp:coreProperties>
</file>